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68" windowHeight="9729" tabRatio="1000" activeTab="1"/>
  </bookViews>
  <sheets>
    <sheet name="原材料台账" sheetId="1" r:id="rId1"/>
    <sheet name="1.科目" sheetId="13" r:id="rId2"/>
    <sheet name="2.材料" sheetId="4" r:id="rId3"/>
    <sheet name="3.动力" sheetId="5" r:id="rId4"/>
    <sheet name="4.人工" sheetId="6" r:id="rId5"/>
    <sheet name="5.折旧" sheetId="7" r:id="rId6"/>
    <sheet name="6.其他" sheetId="8" r:id="rId7"/>
    <sheet name="7.辅助" sheetId="9" r:id="rId8"/>
    <sheet name="8.制造费用" sheetId="10" r:id="rId9"/>
    <sheet name="9.单板车间废品损耗表" sheetId="2" r:id="rId10"/>
    <sheet name="10.半成品成本计算" sheetId="3" r:id="rId11"/>
    <sheet name="11.半成品收发" sheetId="11" r:id="rId12"/>
    <sheet name="12.完工产品成本" sheetId="12" r:id="rId13"/>
  </sheets>
  <calcPr calcId="144525"/>
</workbook>
</file>

<file path=xl/sharedStrings.xml><?xml version="1.0" encoding="utf-8"?>
<sst xmlns="http://schemas.openxmlformats.org/spreadsheetml/2006/main" count="1988" uniqueCount="477">
  <si>
    <t>原材料台账</t>
  </si>
  <si>
    <t>单位：万元</t>
  </si>
  <si>
    <t>期初</t>
  </si>
  <si>
    <t>本期增加</t>
  </si>
  <si>
    <t>合计</t>
  </si>
  <si>
    <t>本期领用</t>
  </si>
  <si>
    <t>废料回收</t>
  </si>
  <si>
    <t>期末余额</t>
  </si>
  <si>
    <t>材料名称</t>
  </si>
  <si>
    <t>数量</t>
  </si>
  <si>
    <t>单价</t>
  </si>
  <si>
    <t>金额</t>
  </si>
  <si>
    <t>领用部门</t>
  </si>
  <si>
    <t>用途</t>
  </si>
  <si>
    <t>柳桉原木</t>
  </si>
  <si>
    <t>单板车间</t>
  </si>
  <si>
    <t>柳桉单板</t>
  </si>
  <si>
    <t>杨木原木</t>
  </si>
  <si>
    <t>杨木单板</t>
  </si>
  <si>
    <t>纯碱</t>
  </si>
  <si>
    <t>碳酸钙</t>
  </si>
  <si>
    <t>共同耗用</t>
  </si>
  <si>
    <t>氧化钙</t>
  </si>
  <si>
    <t>面粉</t>
  </si>
  <si>
    <t>覆膜纸</t>
  </si>
  <si>
    <t>氮水</t>
  </si>
  <si>
    <t>酚醛树脂</t>
  </si>
  <si>
    <t>聚醛树脂</t>
  </si>
  <si>
    <t>单板车间投入产出结存表</t>
  </si>
  <si>
    <t>项目</t>
  </si>
  <si>
    <t>柳桉单板（半成品）产品代号101</t>
  </si>
  <si>
    <t>杨木单板（半成品）产品代号102</t>
  </si>
  <si>
    <t>月初结存在产品数量</t>
  </si>
  <si>
    <t>本月投产数量</t>
  </si>
  <si>
    <t>本月产出数量</t>
  </si>
  <si>
    <t>月末结存在产品数量</t>
  </si>
  <si>
    <t>月末在产品完工程度</t>
  </si>
  <si>
    <t>备注：</t>
  </si>
  <si>
    <t>4．期初成本类账户余额</t>
  </si>
  <si>
    <t>基本生产明细账-柳桉单板</t>
  </si>
  <si>
    <t>期初在产品数量：m3</t>
  </si>
  <si>
    <t>单位：元</t>
  </si>
  <si>
    <t>摘要</t>
  </si>
  <si>
    <t>成本项目</t>
  </si>
  <si>
    <t>月</t>
  </si>
  <si>
    <t>日</t>
  </si>
  <si>
    <t>直接材料</t>
  </si>
  <si>
    <t>燃料及动力</t>
  </si>
  <si>
    <t>直接人工</t>
  </si>
  <si>
    <t>制造费用</t>
  </si>
  <si>
    <t>废品损失</t>
  </si>
  <si>
    <t>期初余额</t>
  </si>
  <si>
    <t>基本生产明细账-杨木单板</t>
  </si>
  <si>
    <t>基本生产明细账-普通板</t>
  </si>
  <si>
    <t>半成品</t>
  </si>
  <si>
    <t>基本生产明细账-覆膜板</t>
  </si>
  <si>
    <t>辅助生产明细账-蒸汽车间</t>
  </si>
  <si>
    <t>人工费用</t>
  </si>
  <si>
    <t>折旧</t>
  </si>
  <si>
    <t>电费</t>
  </si>
  <si>
    <t>其他</t>
  </si>
  <si>
    <t>辅助生产明细账-调胶车间</t>
  </si>
  <si>
    <t>制造费用明细账-单板车间</t>
  </si>
  <si>
    <t>辅助生产费用</t>
  </si>
  <si>
    <t>制造费用明细账-胶合车间</t>
  </si>
  <si>
    <r>
      <rPr>
        <sz val="10.5"/>
        <color rgb="FF000000"/>
        <rFont val="宋体"/>
        <charset val="134"/>
      </rPr>
      <t>1</t>
    </r>
    <r>
      <rPr>
        <sz val="10.5"/>
        <color rgb="FF3F3F3F"/>
        <rFont val="宋体"/>
        <charset val="134"/>
      </rPr>
      <t>）整理收料单将各项数据录入原材料台账</t>
    </r>
  </si>
  <si>
    <r>
      <rPr>
        <sz val="10.5"/>
        <color rgb="FF000000"/>
        <rFont val="宋体"/>
        <charset val="134"/>
      </rPr>
      <t>2</t>
    </r>
    <r>
      <rPr>
        <sz val="10.5"/>
        <color rgb="FF3F3F3F"/>
        <rFont val="宋体"/>
        <charset val="134"/>
      </rPr>
      <t>）计算月末加权平均单价</t>
    </r>
  </si>
  <si>
    <r>
      <rPr>
        <sz val="10.5"/>
        <color rgb="FF000000"/>
        <rFont val="宋体"/>
        <charset val="134"/>
      </rPr>
      <t>3</t>
    </r>
    <r>
      <rPr>
        <sz val="10.5"/>
        <color rgb="FF3F3F3F"/>
        <rFont val="宋体"/>
        <charset val="134"/>
      </rPr>
      <t>）将领料单各项数据录入原材料台账，并计算出金额</t>
    </r>
  </si>
  <si>
    <r>
      <rPr>
        <sz val="10.5"/>
        <color rgb="FF000000"/>
        <rFont val="宋体"/>
        <charset val="134"/>
      </rPr>
      <t>4</t>
    </r>
    <r>
      <rPr>
        <sz val="10.5"/>
        <color rgb="FF3F3F3F"/>
        <rFont val="宋体"/>
        <charset val="134"/>
      </rPr>
      <t>）编制发出材料汇总表</t>
    </r>
  </si>
  <si>
    <r>
      <rPr>
        <sz val="10.5"/>
        <color rgb="FF000000"/>
        <rFont val="宋体"/>
        <charset val="134"/>
      </rPr>
      <t>5</t>
    </r>
    <r>
      <rPr>
        <sz val="10.5"/>
        <color rgb="FF3F3F3F"/>
        <rFont val="宋体"/>
        <charset val="134"/>
      </rPr>
      <t>）共同耗用的材料费用依照单板车间投入产出结存表按投产量进行分配</t>
    </r>
  </si>
  <si>
    <t>收料单</t>
  </si>
  <si>
    <t>材料科目</t>
  </si>
  <si>
    <t>原材料</t>
  </si>
  <si>
    <t>材料类别</t>
  </si>
  <si>
    <t>原料及主要材料</t>
  </si>
  <si>
    <t>供应单位</t>
  </si>
  <si>
    <t>鸿达木材厂</t>
  </si>
  <si>
    <t>发票号码</t>
  </si>
  <si>
    <t>2019年</t>
  </si>
  <si>
    <t>7月</t>
  </si>
  <si>
    <t>6日</t>
  </si>
  <si>
    <t>收料仓库：</t>
  </si>
  <si>
    <t>原木仓库</t>
  </si>
  <si>
    <t>规格</t>
  </si>
  <si>
    <t>计量单位</t>
  </si>
  <si>
    <t>实际成本</t>
  </si>
  <si>
    <t>运杂费</t>
  </si>
  <si>
    <t>单位成本</t>
  </si>
  <si>
    <t>应收</t>
  </si>
  <si>
    <t>实收</t>
  </si>
  <si>
    <t>立方米</t>
  </si>
  <si>
    <t>记账：</t>
  </si>
  <si>
    <t>收料：</t>
  </si>
  <si>
    <t>制单：</t>
  </si>
  <si>
    <t>领料单</t>
  </si>
  <si>
    <t>发货仓库：</t>
  </si>
  <si>
    <t>第A10号</t>
  </si>
  <si>
    <t>发票号码：</t>
  </si>
  <si>
    <t>制造令号（BOM）：101（柳桉单板）</t>
  </si>
  <si>
    <t>2019年7月3日</t>
  </si>
  <si>
    <t>类别</t>
  </si>
  <si>
    <t>编号</t>
  </si>
  <si>
    <t>名称型号</t>
  </si>
  <si>
    <t>单位</t>
  </si>
  <si>
    <t>应发数量</t>
  </si>
  <si>
    <t>实发数量</t>
  </si>
  <si>
    <t>材料</t>
  </si>
  <si>
    <t>A01号</t>
  </si>
  <si>
    <t>m3</t>
  </si>
  <si>
    <t>负责人：</t>
  </si>
  <si>
    <t>保管：</t>
  </si>
  <si>
    <t>填单：</t>
  </si>
  <si>
    <t>发出材料汇总表</t>
  </si>
  <si>
    <t>一级科目</t>
  </si>
  <si>
    <t>二级科目</t>
  </si>
  <si>
    <t>A01</t>
  </si>
  <si>
    <t>A02</t>
  </si>
  <si>
    <t>A03</t>
  </si>
  <si>
    <t>氨水</t>
  </si>
  <si>
    <t>A04</t>
  </si>
  <si>
    <t>氯化铵</t>
  </si>
  <si>
    <t>A05</t>
  </si>
  <si>
    <t>A06</t>
  </si>
  <si>
    <t>乌洛托品</t>
  </si>
  <si>
    <t>A07</t>
  </si>
  <si>
    <t>A08</t>
  </si>
  <si>
    <t>A09</t>
  </si>
  <si>
    <t>油料</t>
  </si>
  <si>
    <t>A10</t>
  </si>
  <si>
    <t>车件</t>
  </si>
  <si>
    <t>B01</t>
  </si>
  <si>
    <t>管件</t>
  </si>
  <si>
    <t>B02</t>
  </si>
  <si>
    <t>五金机电</t>
  </si>
  <si>
    <t>B03</t>
  </si>
  <si>
    <t>工具</t>
  </si>
  <si>
    <t>B04</t>
  </si>
  <si>
    <r>
      <rPr>
        <sz val="10.5"/>
        <color rgb="FF3F3F3F"/>
        <rFont val="宋体"/>
        <charset val="134"/>
      </rPr>
      <t>由表中数据可知，柳桉单板和杨木单板共同耗用的材料费用共计</t>
    </r>
    <r>
      <rPr>
        <sz val="10.5"/>
        <color rgb="FF000000"/>
        <rFont val="宋体"/>
        <charset val="134"/>
      </rPr>
      <t>6 000</t>
    </r>
    <r>
      <rPr>
        <sz val="10.5"/>
        <color rgb="FF3F3F3F"/>
        <rFont val="宋体"/>
        <charset val="134"/>
      </rPr>
      <t>元，其中柳桉单板投产量</t>
    </r>
    <r>
      <rPr>
        <sz val="10.5"/>
        <color rgb="FF000000"/>
        <rFont val="宋体"/>
        <charset val="134"/>
      </rPr>
      <t>2</t>
    </r>
  </si>
  <si>
    <r>
      <rPr>
        <sz val="10.5"/>
        <color rgb="FF000000"/>
        <rFont val="宋体"/>
        <charset val="134"/>
      </rPr>
      <t>500m</t>
    </r>
    <r>
      <rPr>
        <sz val="10.5"/>
        <color rgb="FF3F3F3F"/>
        <rFont val="宋体"/>
        <charset val="134"/>
      </rPr>
      <t>，杨木单板投产量</t>
    </r>
    <r>
      <rPr>
        <sz val="10.5"/>
        <color rgb="FF000000"/>
        <rFont val="宋体"/>
        <charset val="134"/>
      </rPr>
      <t>1 500m</t>
    </r>
    <r>
      <rPr>
        <sz val="10.5"/>
        <color rgb="FF3F3F3F"/>
        <rFont val="宋体"/>
        <charset val="134"/>
      </rPr>
      <t>，由此计算：</t>
    </r>
  </si>
  <si>
    <t>材料费用分配率＝待分配的材料费用总额／投产量合计</t>
  </si>
  <si>
    <r>
      <rPr>
        <sz val="10.5"/>
        <color rgb="FF3F3F3F"/>
        <rFont val="宋体"/>
        <charset val="134"/>
      </rPr>
      <t>　　　　　　　＝</t>
    </r>
    <r>
      <rPr>
        <sz val="10.5"/>
        <color rgb="FF000000"/>
        <rFont val="宋体"/>
        <charset val="134"/>
      </rPr>
      <t>6 000/(2 500</t>
    </r>
    <r>
      <rPr>
        <sz val="10.5"/>
        <color rgb="FF3F3F3F"/>
        <rFont val="宋体"/>
        <charset val="134"/>
      </rPr>
      <t>＋</t>
    </r>
    <r>
      <rPr>
        <sz val="10.5"/>
        <color rgb="FF000000"/>
        <rFont val="宋体"/>
        <charset val="134"/>
      </rPr>
      <t>1 500)=1.5</t>
    </r>
    <r>
      <rPr>
        <sz val="10.5"/>
        <color rgb="FF3F3F3F"/>
        <rFont val="宋体"/>
        <charset val="134"/>
      </rPr>
      <t>元</t>
    </r>
    <r>
      <rPr>
        <sz val="10.5"/>
        <color rgb="FF000000"/>
        <rFont val="宋体"/>
        <charset val="134"/>
      </rPr>
      <t>/m</t>
    </r>
    <r>
      <rPr>
        <sz val="10.5"/>
        <color rgb="FF3F3F3F"/>
        <rFont val="Segoe UI Historic"/>
        <charset val="134"/>
      </rPr>
      <t>܁</t>
    </r>
  </si>
  <si>
    <r>
      <rPr>
        <sz val="10.5"/>
        <color rgb="FF3F3F3F"/>
        <rFont val="宋体"/>
        <charset val="134"/>
      </rPr>
      <t>柳桉单板应负担的材料费用</t>
    </r>
    <r>
      <rPr>
        <sz val="10.5"/>
        <color rgb="FF000000"/>
        <rFont val="宋体"/>
        <charset val="134"/>
      </rPr>
      <t>=1.5</t>
    </r>
    <r>
      <rPr>
        <sz val="10.5"/>
        <color rgb="FF3F3F3F"/>
        <rFont val="宋体"/>
        <charset val="134"/>
      </rPr>
      <t>×</t>
    </r>
    <r>
      <rPr>
        <sz val="10.5"/>
        <color rgb="FF000000"/>
        <rFont val="宋体"/>
        <charset val="134"/>
      </rPr>
      <t>2 500=3 750</t>
    </r>
    <r>
      <rPr>
        <sz val="10.5"/>
        <color rgb="FF3F3F3F"/>
        <rFont val="宋体"/>
        <charset val="134"/>
      </rPr>
      <t>元</t>
    </r>
  </si>
  <si>
    <r>
      <rPr>
        <sz val="10.5"/>
        <color rgb="FF3F3F3F"/>
        <rFont val="宋体"/>
        <charset val="134"/>
      </rPr>
      <t>杨木单板应负担的材料费用</t>
    </r>
    <r>
      <rPr>
        <sz val="10.5"/>
        <color rgb="FF000000"/>
        <rFont val="宋体"/>
        <charset val="134"/>
      </rPr>
      <t>=1.5</t>
    </r>
    <r>
      <rPr>
        <sz val="10.5"/>
        <color rgb="FF3F3F3F"/>
        <rFont val="宋体"/>
        <charset val="134"/>
      </rPr>
      <t>×</t>
    </r>
    <r>
      <rPr>
        <sz val="10.5"/>
        <color rgb="FF000000"/>
        <rFont val="宋体"/>
        <charset val="134"/>
      </rPr>
      <t>1 500=2 250</t>
    </r>
    <r>
      <rPr>
        <sz val="10.5"/>
        <color rgb="FF3F3F3F"/>
        <rFont val="宋体"/>
        <charset val="134"/>
      </rPr>
      <t>元</t>
    </r>
  </si>
  <si>
    <r>
      <rPr>
        <sz val="10.5"/>
        <color rgb="FF000000"/>
        <rFont val="宋体"/>
        <charset val="134"/>
      </rPr>
      <t>6</t>
    </r>
    <r>
      <rPr>
        <sz val="10.5"/>
        <color rgb="FF3F3F3F"/>
        <rFont val="宋体"/>
        <charset val="134"/>
      </rPr>
      <t>）编制材料费用分配表</t>
    </r>
  </si>
  <si>
    <t>材料费用分配表</t>
  </si>
  <si>
    <t>借方科目</t>
  </si>
  <si>
    <t>直接计入</t>
  </si>
  <si>
    <t>分配计入</t>
  </si>
  <si>
    <t>基本生产成本</t>
  </si>
  <si>
    <t>小计</t>
  </si>
  <si>
    <t>普通版</t>
  </si>
  <si>
    <t>覆膜板</t>
  </si>
  <si>
    <t>辅助生产成本</t>
  </si>
  <si>
    <t>蒸汽车间</t>
  </si>
  <si>
    <t>调胶车间</t>
  </si>
  <si>
    <t>管理费用</t>
  </si>
  <si>
    <t>销售费用</t>
  </si>
  <si>
    <t>胶合车间</t>
  </si>
  <si>
    <r>
      <rPr>
        <sz val="10.5"/>
        <color rgb="FF000000"/>
        <rFont val="宋体"/>
        <charset val="134"/>
      </rPr>
      <t>7</t>
    </r>
    <r>
      <rPr>
        <sz val="10.5"/>
        <color rgb="FF3F3F3F"/>
        <rFont val="宋体"/>
        <charset val="134"/>
      </rPr>
      <t>）编制会计凭证</t>
    </r>
  </si>
  <si>
    <r>
      <rPr>
        <sz val="10.5"/>
        <color rgb="FF3F3F3F"/>
        <rFont val="宋体"/>
        <charset val="134"/>
      </rPr>
      <t>借：基本生产成本——柳桉单板（直接材料）　　　　　　　　　</t>
    </r>
    <r>
      <rPr>
        <sz val="10.5"/>
        <color rgb="FF000000"/>
        <rFont val="宋体"/>
        <charset val="134"/>
      </rPr>
      <t>5 403 750</t>
    </r>
  </si>
  <si>
    <r>
      <rPr>
        <sz val="10.5"/>
        <color rgb="FF3F3F3F"/>
        <rFont val="宋体"/>
        <charset val="134"/>
      </rPr>
      <t xml:space="preserve">               ——杨木单板（直接材料）　　　　　　　　　</t>
    </r>
    <r>
      <rPr>
        <sz val="10.5"/>
        <color rgb="FF000000"/>
        <rFont val="宋体"/>
        <charset val="134"/>
      </rPr>
      <t>3 242 250</t>
    </r>
  </si>
  <si>
    <r>
      <rPr>
        <sz val="10.5"/>
        <color rgb="FF3F3F3F"/>
        <rFont val="宋体"/>
        <charset val="134"/>
      </rPr>
      <t>贷：原材料——柳桉原木　　　　　　　　　　　　　　　　　　　　</t>
    </r>
    <r>
      <rPr>
        <sz val="10.5"/>
        <color rgb="FF000000"/>
        <rFont val="宋体"/>
        <charset val="134"/>
      </rPr>
      <t>5 400 000</t>
    </r>
  </si>
  <si>
    <r>
      <rPr>
        <sz val="10.5"/>
        <color rgb="FF3F3F3F"/>
        <rFont val="宋体"/>
        <charset val="134"/>
      </rPr>
      <t xml:space="preserve">         ——杨木原木　　　　　　　　　　　　　　　　　　　　</t>
    </r>
    <r>
      <rPr>
        <sz val="10.5"/>
        <color rgb="FF000000"/>
        <rFont val="宋体"/>
        <charset val="134"/>
      </rPr>
      <t>3 240 000</t>
    </r>
  </si>
  <si>
    <r>
      <rPr>
        <sz val="10.5"/>
        <color rgb="FF3F3F3F"/>
        <rFont val="宋体"/>
        <charset val="134"/>
      </rPr>
      <t xml:space="preserve">         ——碳酸钙　　　　　　　　　　　　　　　　　　　　　　　</t>
    </r>
    <r>
      <rPr>
        <sz val="10.5"/>
        <color rgb="FF000000"/>
        <rFont val="宋体"/>
        <charset val="134"/>
      </rPr>
      <t>6 000</t>
    </r>
  </si>
  <si>
    <r>
      <rPr>
        <sz val="10.5"/>
        <color rgb="FF000000"/>
        <rFont val="宋体"/>
        <charset val="134"/>
      </rPr>
      <t>8</t>
    </r>
    <r>
      <rPr>
        <sz val="10.5"/>
        <color rgb="FF3F3F3F"/>
        <rFont val="宋体"/>
        <charset val="134"/>
      </rPr>
      <t>）登记录入账簿</t>
    </r>
  </si>
  <si>
    <t>材料费用</t>
  </si>
  <si>
    <t>3.动力费用的归集和分配</t>
  </si>
  <si>
    <t>原始数据资料：本月共消耗电量150 000度，价款120 000元，增值税进项税额15 600元，价税合计135</t>
  </si>
  <si>
    <t>600元。</t>
  </si>
  <si>
    <t>电量消耗表</t>
  </si>
  <si>
    <t>部门</t>
  </si>
  <si>
    <t>生产耗用</t>
  </si>
  <si>
    <t>一般耗用</t>
  </si>
  <si>
    <t>管理部门</t>
  </si>
  <si>
    <t>销售部门</t>
  </si>
  <si>
    <r>
      <rPr>
        <sz val="10.5"/>
        <color rgb="FF000000"/>
        <rFont val="宋体"/>
        <charset val="134"/>
      </rPr>
      <t>1</t>
    </r>
    <r>
      <rPr>
        <sz val="10.5"/>
        <color rgb="FF3F3F3F"/>
        <rFont val="宋体"/>
        <charset val="134"/>
      </rPr>
      <t>）依据生产工时分配多种产品共同消耗的电费</t>
    </r>
  </si>
  <si>
    <t>基本生产车间工时记录表</t>
  </si>
  <si>
    <t>车间</t>
  </si>
  <si>
    <t>生产工时</t>
  </si>
  <si>
    <t>单板车间全部生产工时</t>
  </si>
  <si>
    <t>其中：</t>
  </si>
  <si>
    <t>柳桉单板耗用</t>
  </si>
  <si>
    <t>杨木单板耗用</t>
  </si>
  <si>
    <t>胶合车间全部生产工时</t>
  </si>
  <si>
    <t>普通板耗用</t>
  </si>
  <si>
    <t>覆膜板耗用</t>
  </si>
  <si>
    <r>
      <rPr>
        <sz val="10.5"/>
        <color rgb="FF3F3F3F"/>
        <rFont val="宋体"/>
        <charset val="134"/>
      </rPr>
      <t>单板车间动力费用分配率</t>
    </r>
    <r>
      <rPr>
        <sz val="10.5"/>
        <color rgb="FF000000"/>
        <rFont val="宋体"/>
        <charset val="134"/>
      </rPr>
      <t>=</t>
    </r>
    <r>
      <rPr>
        <sz val="10.5"/>
        <color rgb="FF3F3F3F"/>
        <rFont val="宋体"/>
        <charset val="134"/>
      </rPr>
      <t>待分配的动力费用总额</t>
    </r>
    <r>
      <rPr>
        <sz val="10.5"/>
        <color rgb="FF000000"/>
        <rFont val="宋体"/>
        <charset val="134"/>
      </rPr>
      <t>/</t>
    </r>
    <r>
      <rPr>
        <sz val="10.5"/>
        <color rgb="FF3F3F3F"/>
        <rFont val="宋体"/>
        <charset val="134"/>
      </rPr>
      <t>生产耗用合计</t>
    </r>
  </si>
  <si>
    <t>=40 000/(2 400+1 600)</t>
  </si>
  <si>
    <r>
      <rPr>
        <sz val="10.5"/>
        <color rgb="FF3F3F3F"/>
        <rFont val="宋体"/>
        <charset val="134"/>
      </rPr>
      <t>=10元</t>
    </r>
    <r>
      <rPr>
        <sz val="10.5"/>
        <color rgb="FF000000"/>
        <rFont val="宋体"/>
        <charset val="134"/>
      </rPr>
      <t>/</t>
    </r>
    <r>
      <rPr>
        <sz val="10.5"/>
        <color rgb="FF3F3F3F"/>
        <rFont val="宋体"/>
        <charset val="134"/>
      </rPr>
      <t>工时</t>
    </r>
  </si>
  <si>
    <r>
      <rPr>
        <sz val="10.5"/>
        <color rgb="FF3F3F3F"/>
        <rFont val="宋体"/>
        <charset val="134"/>
      </rPr>
      <t>柳桉单板应负担的电费</t>
    </r>
    <r>
      <rPr>
        <sz val="10.5"/>
        <color rgb="FF000000"/>
        <rFont val="宋体"/>
        <charset val="134"/>
      </rPr>
      <t>=10</t>
    </r>
    <r>
      <rPr>
        <sz val="10.5"/>
        <color rgb="FF3F3F3F"/>
        <rFont val="宋体"/>
        <charset val="134"/>
      </rPr>
      <t>×</t>
    </r>
    <r>
      <rPr>
        <sz val="10.5"/>
        <color rgb="FF000000"/>
        <rFont val="宋体"/>
        <charset val="134"/>
      </rPr>
      <t>2 400=24 000</t>
    </r>
    <r>
      <rPr>
        <sz val="10.5"/>
        <color rgb="FF3F3F3F"/>
        <rFont val="宋体"/>
        <charset val="134"/>
      </rPr>
      <t>元</t>
    </r>
  </si>
  <si>
    <r>
      <rPr>
        <sz val="10.5"/>
        <color rgb="FF3F3F3F"/>
        <rFont val="宋体"/>
        <charset val="134"/>
      </rPr>
      <t>杨木单板应负担的电费</t>
    </r>
    <r>
      <rPr>
        <sz val="10.5"/>
        <color rgb="FF000000"/>
        <rFont val="宋体"/>
        <charset val="134"/>
      </rPr>
      <t>=10</t>
    </r>
    <r>
      <rPr>
        <sz val="10.5"/>
        <color rgb="FF3F3F3F"/>
        <rFont val="宋体"/>
        <charset val="134"/>
      </rPr>
      <t>×</t>
    </r>
    <r>
      <rPr>
        <sz val="10.5"/>
        <color rgb="FF000000"/>
        <rFont val="宋体"/>
        <charset val="134"/>
      </rPr>
      <t>1 600=16 000</t>
    </r>
    <r>
      <rPr>
        <sz val="10.5"/>
        <color rgb="FF3F3F3F"/>
        <rFont val="宋体"/>
        <charset val="134"/>
      </rPr>
      <t>元</t>
    </r>
  </si>
  <si>
    <r>
      <rPr>
        <sz val="10.5"/>
        <color rgb="FF3F3F3F"/>
        <rFont val="宋体"/>
        <charset val="134"/>
      </rPr>
      <t>胶合车间动力费用分配率</t>
    </r>
    <r>
      <rPr>
        <sz val="10.5"/>
        <color rgb="FF000000"/>
        <rFont val="宋体"/>
        <charset val="134"/>
      </rPr>
      <t>=</t>
    </r>
    <r>
      <rPr>
        <sz val="10.5"/>
        <color rgb="FF3F3F3F"/>
        <rFont val="宋体"/>
        <charset val="134"/>
      </rPr>
      <t>待分配的动力费用总额</t>
    </r>
    <r>
      <rPr>
        <sz val="10.5"/>
        <color rgb="FF000000"/>
        <rFont val="宋体"/>
        <charset val="134"/>
      </rPr>
      <t>/</t>
    </r>
    <r>
      <rPr>
        <sz val="10.5"/>
        <color rgb="FF3F3F3F"/>
        <rFont val="宋体"/>
        <charset val="134"/>
      </rPr>
      <t>生产耗用合计</t>
    </r>
  </si>
  <si>
    <t>=32 000/(800+1 200)</t>
  </si>
  <si>
    <r>
      <rPr>
        <sz val="10.5"/>
        <color rgb="FF3F3F3F"/>
        <rFont val="宋体"/>
        <charset val="134"/>
      </rPr>
      <t>=16元</t>
    </r>
    <r>
      <rPr>
        <sz val="10.5"/>
        <color rgb="FF000000"/>
        <rFont val="宋体"/>
        <charset val="134"/>
      </rPr>
      <t>/</t>
    </r>
    <r>
      <rPr>
        <sz val="10.5"/>
        <color rgb="FF3F3F3F"/>
        <rFont val="宋体"/>
        <charset val="134"/>
      </rPr>
      <t>工时</t>
    </r>
  </si>
  <si>
    <r>
      <rPr>
        <sz val="10.5"/>
        <color rgb="FF3F3F3F"/>
        <rFont val="宋体"/>
        <charset val="134"/>
      </rPr>
      <t>普通板应负担的电费</t>
    </r>
    <r>
      <rPr>
        <sz val="10.5"/>
        <color rgb="FF000000"/>
        <rFont val="宋体"/>
        <charset val="134"/>
      </rPr>
      <t>=16</t>
    </r>
    <r>
      <rPr>
        <sz val="10.5"/>
        <color rgb="FF3F3F3F"/>
        <rFont val="宋体"/>
        <charset val="134"/>
      </rPr>
      <t>×</t>
    </r>
    <r>
      <rPr>
        <sz val="10.5"/>
        <color rgb="FF000000"/>
        <rFont val="宋体"/>
        <charset val="134"/>
      </rPr>
      <t>800=12 800</t>
    </r>
    <r>
      <rPr>
        <sz val="10.5"/>
        <color rgb="FF3F3F3F"/>
        <rFont val="宋体"/>
        <charset val="134"/>
      </rPr>
      <t>元</t>
    </r>
  </si>
  <si>
    <r>
      <rPr>
        <sz val="10.5"/>
        <color rgb="FF3F3F3F"/>
        <rFont val="宋体"/>
        <charset val="134"/>
      </rPr>
      <t>复膜板应负担的电费</t>
    </r>
    <r>
      <rPr>
        <sz val="10.5"/>
        <color rgb="FF000000"/>
        <rFont val="宋体"/>
        <charset val="134"/>
      </rPr>
      <t>=16</t>
    </r>
    <r>
      <rPr>
        <sz val="10.5"/>
        <color rgb="FF3F3F3F"/>
        <rFont val="宋体"/>
        <charset val="134"/>
      </rPr>
      <t>×</t>
    </r>
    <r>
      <rPr>
        <sz val="10.5"/>
        <color rgb="FF000000"/>
        <rFont val="宋体"/>
        <charset val="134"/>
      </rPr>
      <t>1 200=19 200</t>
    </r>
    <r>
      <rPr>
        <sz val="10.5"/>
        <color rgb="FF3F3F3F"/>
        <rFont val="宋体"/>
        <charset val="134"/>
      </rPr>
      <t>元</t>
    </r>
  </si>
  <si>
    <r>
      <rPr>
        <sz val="10.5"/>
        <color rgb="FF000000"/>
        <rFont val="宋体"/>
        <charset val="134"/>
      </rPr>
      <t>2</t>
    </r>
    <r>
      <rPr>
        <sz val="10.5"/>
        <color rgb="FF3F3F3F"/>
        <rFont val="宋体"/>
        <charset val="134"/>
      </rPr>
      <t>）编制电费分配表</t>
    </r>
  </si>
  <si>
    <t>电费分配表</t>
  </si>
  <si>
    <r>
      <rPr>
        <sz val="10.5"/>
        <color rgb="FF000000"/>
        <rFont val="宋体"/>
        <charset val="134"/>
      </rPr>
      <t>3</t>
    </r>
    <r>
      <rPr>
        <sz val="10.5"/>
        <color rgb="FF3F3F3F"/>
        <rFont val="宋体"/>
        <charset val="134"/>
      </rPr>
      <t>）编制记账凭证</t>
    </r>
  </si>
  <si>
    <r>
      <rPr>
        <sz val="10.5"/>
        <color rgb="FF3F3F3F"/>
        <rFont val="宋体"/>
        <charset val="134"/>
      </rPr>
      <t xml:space="preserve">借：基本生产成本——柳桉单板（动力）　　　　　　　　　　　　 </t>
    </r>
    <r>
      <rPr>
        <sz val="10.5"/>
        <color rgb="FF000000"/>
        <rFont val="宋体"/>
        <charset val="134"/>
      </rPr>
      <t>24 000</t>
    </r>
  </si>
  <si>
    <r>
      <rPr>
        <sz val="10.5"/>
        <color rgb="FF3F3F3F"/>
        <rFont val="宋体"/>
        <charset val="134"/>
      </rPr>
      <t xml:space="preserve">——杨木单板（动力）　　　　　　　　　　　　 </t>
    </r>
    <r>
      <rPr>
        <sz val="10.5"/>
        <color rgb="FF000000"/>
        <rFont val="宋体"/>
        <charset val="134"/>
      </rPr>
      <t>16 000</t>
    </r>
  </si>
  <si>
    <r>
      <rPr>
        <sz val="10.5"/>
        <color rgb="FF3F3F3F"/>
        <rFont val="宋体"/>
        <charset val="134"/>
      </rPr>
      <t xml:space="preserve">——普通板（动力）　　　　　　　　　　　　　 </t>
    </r>
    <r>
      <rPr>
        <sz val="10.5"/>
        <color rgb="FF000000"/>
        <rFont val="宋体"/>
        <charset val="134"/>
      </rPr>
      <t>12 800</t>
    </r>
  </si>
  <si>
    <r>
      <rPr>
        <sz val="10.5"/>
        <color rgb="FF3F3F3F"/>
        <rFont val="宋体"/>
        <charset val="134"/>
      </rPr>
      <t xml:space="preserve">——复膜板（动力）　　　　　　　　　　　　　 </t>
    </r>
    <r>
      <rPr>
        <sz val="10.5"/>
        <color rgb="FF000000"/>
        <rFont val="宋体"/>
        <charset val="134"/>
      </rPr>
      <t>19 200</t>
    </r>
  </si>
  <si>
    <r>
      <rPr>
        <sz val="10.5"/>
        <color rgb="FF3F3F3F"/>
        <rFont val="宋体"/>
        <charset val="134"/>
      </rPr>
      <t>辅助生产成本——蒸汽车间 　　　　　　　　　　　　　　　　</t>
    </r>
    <r>
      <rPr>
        <sz val="10.5"/>
        <color rgb="FF000000"/>
        <rFont val="宋体"/>
        <charset val="134"/>
      </rPr>
      <t>20 000</t>
    </r>
  </si>
  <si>
    <r>
      <rPr>
        <sz val="10.5"/>
        <color rgb="FF3F3F3F"/>
        <rFont val="宋体"/>
        <charset val="134"/>
      </rPr>
      <t xml:space="preserve">——调胶车间　　　　　　　　　　　　　　　　 </t>
    </r>
    <r>
      <rPr>
        <sz val="10.5"/>
        <color rgb="FF000000"/>
        <rFont val="宋体"/>
        <charset val="134"/>
      </rPr>
      <t>12 000</t>
    </r>
  </si>
  <si>
    <t>制造费用——单板车间　　　　　　　　　　　　　　　　　　　4 000</t>
  </si>
  <si>
    <r>
      <rPr>
        <sz val="10.5"/>
        <color rgb="FF3F3F3F"/>
        <rFont val="宋体"/>
        <charset val="134"/>
      </rPr>
      <t>——胶合车间　　　　　　　　　　　　　　　　　　　</t>
    </r>
    <r>
      <rPr>
        <sz val="10.5"/>
        <color rgb="FF000000"/>
        <rFont val="宋体"/>
        <charset val="134"/>
      </rPr>
      <t>3 200</t>
    </r>
  </si>
  <si>
    <r>
      <rPr>
        <sz val="10.5"/>
        <color rgb="FF3F3F3F"/>
        <rFont val="宋体"/>
        <charset val="134"/>
      </rPr>
      <t>管理费用　　　　　　　　　　　　　　　　　　　　　　　　　</t>
    </r>
    <r>
      <rPr>
        <sz val="10.5"/>
        <color rgb="FF000000"/>
        <rFont val="宋体"/>
        <charset val="134"/>
      </rPr>
      <t>4 000</t>
    </r>
  </si>
  <si>
    <r>
      <rPr>
        <sz val="10.5"/>
        <color rgb="FF3F3F3F"/>
        <rFont val="宋体"/>
        <charset val="134"/>
      </rPr>
      <t>销售费用　　　　　　　　　　　　　　　　　　　　　　　　　</t>
    </r>
    <r>
      <rPr>
        <sz val="10.5"/>
        <color rgb="FF000000"/>
        <rFont val="宋体"/>
        <charset val="134"/>
      </rPr>
      <t>4 800</t>
    </r>
  </si>
  <si>
    <r>
      <rPr>
        <sz val="10.5"/>
        <color rgb="FF3F3F3F"/>
        <rFont val="宋体"/>
        <charset val="134"/>
      </rPr>
      <t xml:space="preserve">应交税费——应交增值税（进项税额）　　　　　　　　　　　 </t>
    </r>
    <r>
      <rPr>
        <sz val="10.5"/>
        <color rgb="FF000000"/>
        <rFont val="宋体"/>
        <charset val="134"/>
      </rPr>
      <t>15 600</t>
    </r>
  </si>
  <si>
    <r>
      <rPr>
        <sz val="10.5"/>
        <color rgb="FF3F3F3F"/>
        <rFont val="宋体"/>
        <charset val="134"/>
      </rPr>
      <t>贷：应付账款　　　　　　　　　　　　　　　　　　　　　　　　</t>
    </r>
    <r>
      <rPr>
        <sz val="10.5"/>
        <color rgb="FF000000"/>
        <rFont val="宋体"/>
        <charset val="134"/>
      </rPr>
      <t>13 5600</t>
    </r>
  </si>
  <si>
    <r>
      <rPr>
        <sz val="10.5"/>
        <color rgb="FF000000"/>
        <rFont val="宋体"/>
        <charset val="134"/>
      </rPr>
      <t>4</t>
    </r>
    <r>
      <rPr>
        <sz val="10.5"/>
        <color rgb="FF3F3F3F"/>
        <rFont val="宋体"/>
        <charset val="134"/>
      </rPr>
      <t>）登记录入账簿</t>
    </r>
  </si>
  <si>
    <t>基本生产明细账——柳桉单板</t>
  </si>
  <si>
    <t>4．人工费用的归集和分配</t>
  </si>
  <si>
    <r>
      <rPr>
        <sz val="10.5"/>
        <color rgb="FF000000"/>
        <rFont val="宋体"/>
        <charset val="134"/>
      </rPr>
      <t>1</t>
    </r>
    <r>
      <rPr>
        <sz val="10.5"/>
        <color rgb="FF3F3F3F"/>
        <rFont val="宋体"/>
        <charset val="134"/>
      </rPr>
      <t>）依据原始工资记录表编制工资汇总表</t>
    </r>
  </si>
  <si>
    <t>工资汇总表</t>
  </si>
  <si>
    <t>工资</t>
  </si>
  <si>
    <t>社保</t>
  </si>
  <si>
    <t>车间管理</t>
  </si>
  <si>
    <r>
      <rPr>
        <sz val="10.5"/>
        <color rgb="FF000000"/>
        <rFont val="宋体"/>
        <charset val="134"/>
      </rPr>
      <t>2</t>
    </r>
    <r>
      <rPr>
        <sz val="10.5"/>
        <color rgb="FF3F3F3F"/>
        <rFont val="宋体"/>
        <charset val="134"/>
      </rPr>
      <t>）依据工时记录表对共同耗用的职工薪酬进行分配</t>
    </r>
  </si>
  <si>
    <r>
      <rPr>
        <sz val="10.5"/>
        <color rgb="FF3F3F3F"/>
        <rFont val="宋体"/>
        <charset val="134"/>
      </rPr>
      <t>单板车间职工薪酬分配率</t>
    </r>
    <r>
      <rPr>
        <sz val="10.5"/>
        <color rgb="FF000000"/>
        <rFont val="宋体"/>
        <charset val="134"/>
      </rPr>
      <t>=</t>
    </r>
    <r>
      <rPr>
        <sz val="10.5"/>
        <color rgb="FF3F3F3F"/>
        <rFont val="宋体"/>
        <charset val="134"/>
      </rPr>
      <t>待分配的职工薪酬总额</t>
    </r>
    <r>
      <rPr>
        <sz val="10.5"/>
        <color rgb="FF000000"/>
        <rFont val="宋体"/>
        <charset val="134"/>
      </rPr>
      <t>/</t>
    </r>
    <r>
      <rPr>
        <sz val="10.5"/>
        <color rgb="FF3F3F3F"/>
        <rFont val="宋体"/>
        <charset val="134"/>
      </rPr>
      <t>生产耗用合计</t>
    </r>
  </si>
  <si>
    <t>=110 000/(2 400+1600)</t>
  </si>
  <si>
    <r>
      <rPr>
        <sz val="10.5"/>
        <color rgb="FF3F3F3F"/>
        <rFont val="宋体"/>
        <charset val="134"/>
      </rPr>
      <t>=27.5元</t>
    </r>
    <r>
      <rPr>
        <sz val="10.5"/>
        <color rgb="FF000000"/>
        <rFont val="宋体"/>
        <charset val="134"/>
      </rPr>
      <t>/</t>
    </r>
    <r>
      <rPr>
        <sz val="10.5"/>
        <color rgb="FF3F3F3F"/>
        <rFont val="宋体"/>
        <charset val="134"/>
      </rPr>
      <t>工时</t>
    </r>
  </si>
  <si>
    <r>
      <rPr>
        <sz val="10.5"/>
        <color rgb="FF3F3F3F"/>
        <rFont val="宋体"/>
        <charset val="134"/>
      </rPr>
      <t>柳桉单板应负担的职工薪酬</t>
    </r>
    <r>
      <rPr>
        <sz val="10.5"/>
        <color rgb="FF000000"/>
        <rFont val="宋体"/>
        <charset val="134"/>
      </rPr>
      <t>=27.5</t>
    </r>
    <r>
      <rPr>
        <sz val="10.5"/>
        <color rgb="FF3F3F3F"/>
        <rFont val="宋体"/>
        <charset val="134"/>
      </rPr>
      <t>×</t>
    </r>
    <r>
      <rPr>
        <sz val="10.5"/>
        <color rgb="FF000000"/>
        <rFont val="宋体"/>
        <charset val="134"/>
      </rPr>
      <t>2 400=66 000</t>
    </r>
    <r>
      <rPr>
        <sz val="10.5"/>
        <color rgb="FF3F3F3F"/>
        <rFont val="宋体"/>
        <charset val="134"/>
      </rPr>
      <t>元</t>
    </r>
  </si>
  <si>
    <r>
      <rPr>
        <sz val="10.5"/>
        <color rgb="FF3F3F3F"/>
        <rFont val="宋体"/>
        <charset val="134"/>
      </rPr>
      <t>杨木单板应负担的职工薪酬</t>
    </r>
    <r>
      <rPr>
        <sz val="10.5"/>
        <color rgb="FF000000"/>
        <rFont val="宋体"/>
        <charset val="134"/>
      </rPr>
      <t>=27.5</t>
    </r>
    <r>
      <rPr>
        <sz val="10.5"/>
        <color rgb="FF3F3F3F"/>
        <rFont val="宋体"/>
        <charset val="134"/>
      </rPr>
      <t>×</t>
    </r>
    <r>
      <rPr>
        <sz val="10.5"/>
        <color rgb="FF000000"/>
        <rFont val="宋体"/>
        <charset val="134"/>
      </rPr>
      <t>1 600=44 000</t>
    </r>
    <r>
      <rPr>
        <sz val="10.5"/>
        <color rgb="FF3F3F3F"/>
        <rFont val="宋体"/>
        <charset val="134"/>
      </rPr>
      <t>元</t>
    </r>
  </si>
  <si>
    <r>
      <rPr>
        <sz val="10.5"/>
        <color rgb="FF3F3F3F"/>
        <rFont val="宋体"/>
        <charset val="134"/>
      </rPr>
      <t>胶合车间职工薪酬分配率</t>
    </r>
    <r>
      <rPr>
        <sz val="10.5"/>
        <color rgb="FF000000"/>
        <rFont val="宋体"/>
        <charset val="134"/>
      </rPr>
      <t>=</t>
    </r>
    <r>
      <rPr>
        <sz val="10.5"/>
        <color rgb="FF3F3F3F"/>
        <rFont val="宋体"/>
        <charset val="134"/>
      </rPr>
      <t>待分配的职工薪酬总额</t>
    </r>
    <r>
      <rPr>
        <sz val="10.5"/>
        <color rgb="FF000000"/>
        <rFont val="宋体"/>
        <charset val="134"/>
      </rPr>
      <t>/</t>
    </r>
    <r>
      <rPr>
        <sz val="10.5"/>
        <color rgb="FF3F3F3F"/>
        <rFont val="宋体"/>
        <charset val="134"/>
      </rPr>
      <t>生产耗用合计</t>
    </r>
  </si>
  <si>
    <r>
      <rPr>
        <sz val="10.5"/>
        <color rgb="FF3F3F3F"/>
        <rFont val="宋体"/>
        <charset val="134"/>
      </rPr>
      <t>=143 000/(800+1 200)=71.5元</t>
    </r>
    <r>
      <rPr>
        <sz val="10.5"/>
        <color rgb="FF000000"/>
        <rFont val="宋体"/>
        <charset val="134"/>
      </rPr>
      <t>/</t>
    </r>
    <r>
      <rPr>
        <sz val="10.5"/>
        <color rgb="FF3F3F3F"/>
        <rFont val="宋体"/>
        <charset val="134"/>
      </rPr>
      <t>工时</t>
    </r>
  </si>
  <si>
    <r>
      <rPr>
        <sz val="10.5"/>
        <color rgb="FF3F3F3F"/>
        <rFont val="宋体"/>
        <charset val="134"/>
      </rPr>
      <t>普通板应负担的职工薪酬</t>
    </r>
    <r>
      <rPr>
        <sz val="10.5"/>
        <color rgb="FF000000"/>
        <rFont val="宋体"/>
        <charset val="134"/>
      </rPr>
      <t>=71.5</t>
    </r>
    <r>
      <rPr>
        <sz val="10.5"/>
        <color rgb="FF3F3F3F"/>
        <rFont val="宋体"/>
        <charset val="134"/>
      </rPr>
      <t>×</t>
    </r>
    <r>
      <rPr>
        <sz val="10.5"/>
        <color rgb="FF000000"/>
        <rFont val="宋体"/>
        <charset val="134"/>
      </rPr>
      <t>800=57 200</t>
    </r>
    <r>
      <rPr>
        <sz val="10.5"/>
        <color rgb="FF3F3F3F"/>
        <rFont val="宋体"/>
        <charset val="134"/>
      </rPr>
      <t>元</t>
    </r>
  </si>
  <si>
    <r>
      <rPr>
        <sz val="10.5"/>
        <color rgb="FF3F3F3F"/>
        <rFont val="宋体"/>
        <charset val="134"/>
      </rPr>
      <t>复膜板应负担的职工薪酬</t>
    </r>
    <r>
      <rPr>
        <sz val="10.5"/>
        <color rgb="FF000000"/>
        <rFont val="宋体"/>
        <charset val="134"/>
      </rPr>
      <t>=71.5</t>
    </r>
    <r>
      <rPr>
        <sz val="10.5"/>
        <color rgb="FF3F3F3F"/>
        <rFont val="宋体"/>
        <charset val="134"/>
      </rPr>
      <t>×</t>
    </r>
    <r>
      <rPr>
        <sz val="10.5"/>
        <color rgb="FF000000"/>
        <rFont val="宋体"/>
        <charset val="134"/>
      </rPr>
      <t>1 200=85 800</t>
    </r>
    <r>
      <rPr>
        <sz val="10.5"/>
        <color rgb="FF3F3F3F"/>
        <rFont val="宋体"/>
        <charset val="134"/>
      </rPr>
      <t>元</t>
    </r>
  </si>
  <si>
    <r>
      <rPr>
        <sz val="10.5"/>
        <color rgb="FF000000"/>
        <rFont val="宋体"/>
        <charset val="134"/>
      </rPr>
      <t>3</t>
    </r>
    <r>
      <rPr>
        <sz val="10.5"/>
        <color rgb="FF3F3F3F"/>
        <rFont val="宋体"/>
        <charset val="134"/>
      </rPr>
      <t>）编制职工薪酬分配表</t>
    </r>
  </si>
  <si>
    <t>职工薪酬分配表</t>
  </si>
  <si>
    <r>
      <rPr>
        <sz val="10.5"/>
        <color rgb="FF000000"/>
        <rFont val="宋体"/>
        <charset val="134"/>
      </rPr>
      <t>4</t>
    </r>
    <r>
      <rPr>
        <sz val="10.5"/>
        <color rgb="FF3F3F3F"/>
        <rFont val="宋体"/>
        <charset val="134"/>
      </rPr>
      <t>）编制记账凭证</t>
    </r>
  </si>
  <si>
    <r>
      <rPr>
        <sz val="10.5"/>
        <color rgb="FF3F3F3F"/>
        <rFont val="宋体"/>
        <charset val="134"/>
      </rPr>
      <t xml:space="preserve">借：基本生产成本——柳桉单板（直接人工）　　　　　　　　　　 </t>
    </r>
    <r>
      <rPr>
        <sz val="10.5"/>
        <color rgb="FF000000"/>
        <rFont val="宋体"/>
        <charset val="134"/>
      </rPr>
      <t>66 000</t>
    </r>
  </si>
  <si>
    <r>
      <rPr>
        <sz val="10.5"/>
        <color rgb="FF3F3F3F"/>
        <rFont val="宋体"/>
        <charset val="134"/>
      </rPr>
      <t xml:space="preserve">——杨木单板（直接人工）　　　　　　　　　　 </t>
    </r>
    <r>
      <rPr>
        <sz val="10.5"/>
        <color rgb="FF000000"/>
        <rFont val="宋体"/>
        <charset val="134"/>
      </rPr>
      <t>44 000</t>
    </r>
  </si>
  <si>
    <r>
      <rPr>
        <sz val="10.5"/>
        <color rgb="FF3F3F3F"/>
        <rFont val="宋体"/>
        <charset val="134"/>
      </rPr>
      <t xml:space="preserve">——普通板（直接人工）　　　　　　　　　　　 </t>
    </r>
    <r>
      <rPr>
        <sz val="10.5"/>
        <color rgb="FF000000"/>
        <rFont val="宋体"/>
        <charset val="134"/>
      </rPr>
      <t>57 200</t>
    </r>
  </si>
  <si>
    <r>
      <rPr>
        <sz val="10.5"/>
        <color rgb="FF3F3F3F"/>
        <rFont val="宋体"/>
        <charset val="134"/>
      </rPr>
      <t xml:space="preserve">——复膜板（直接人工）　　　　　　　　　　　 </t>
    </r>
    <r>
      <rPr>
        <sz val="10.5"/>
        <color rgb="FF000000"/>
        <rFont val="宋体"/>
        <charset val="134"/>
      </rPr>
      <t>85 800</t>
    </r>
  </si>
  <si>
    <r>
      <rPr>
        <sz val="10.5"/>
        <color rgb="FF3F3F3F"/>
        <rFont val="宋体"/>
        <charset val="134"/>
      </rPr>
      <t xml:space="preserve">辅助生产成本——蒸汽车间　　　　　　　　　　　　　　　　 </t>
    </r>
    <r>
      <rPr>
        <sz val="10.5"/>
        <color rgb="FF000000"/>
        <rFont val="宋体"/>
        <charset val="134"/>
      </rPr>
      <t>44 000</t>
    </r>
  </si>
  <si>
    <r>
      <rPr>
        <sz val="10.5"/>
        <color rgb="FF3F3F3F"/>
        <rFont val="宋体"/>
        <charset val="134"/>
      </rPr>
      <t xml:space="preserve">——调胶车间　　　　　　　　　　　　　　　　 </t>
    </r>
    <r>
      <rPr>
        <sz val="10.5"/>
        <color rgb="FF000000"/>
        <rFont val="宋体"/>
        <charset val="134"/>
      </rPr>
      <t>27 500</t>
    </r>
  </si>
  <si>
    <r>
      <rPr>
        <sz val="10.5"/>
        <color rgb="FF3F3F3F"/>
        <rFont val="宋体"/>
        <charset val="134"/>
      </rPr>
      <t xml:space="preserve">制造费用——单板车间　　　　　　　　　　　　　　　　　　 </t>
    </r>
    <r>
      <rPr>
        <sz val="10.5"/>
        <color rgb="FF000000"/>
        <rFont val="宋体"/>
        <charset val="134"/>
      </rPr>
      <t>22 000</t>
    </r>
  </si>
  <si>
    <r>
      <rPr>
        <sz val="10.5"/>
        <color rgb="FF3F3F3F"/>
        <rFont val="宋体"/>
        <charset val="134"/>
      </rPr>
      <t>——胶合车间 　　　　　　　　　　　　　　　　　　</t>
    </r>
    <r>
      <rPr>
        <sz val="10.5"/>
        <color rgb="FF000000"/>
        <rFont val="宋体"/>
        <charset val="134"/>
      </rPr>
      <t>22 000</t>
    </r>
  </si>
  <si>
    <r>
      <rPr>
        <sz val="10.5"/>
        <color rgb="FF3F3F3F"/>
        <rFont val="宋体"/>
        <charset val="134"/>
      </rPr>
      <t xml:space="preserve">管理费用　　　　　　　　　　　　　　　　　　　　　　　　 </t>
    </r>
    <r>
      <rPr>
        <sz val="10.5"/>
        <color rgb="FF000000"/>
        <rFont val="宋体"/>
        <charset val="134"/>
      </rPr>
      <t>66 000</t>
    </r>
  </si>
  <si>
    <r>
      <rPr>
        <sz val="10.5"/>
        <color rgb="FF3F3F3F"/>
        <rFont val="宋体"/>
        <charset val="134"/>
      </rPr>
      <t xml:space="preserve">销售费用　　　　　　　　　　　　　　　　　　　　　　　　 </t>
    </r>
    <r>
      <rPr>
        <sz val="10.5"/>
        <color rgb="FF000000"/>
        <rFont val="宋体"/>
        <charset val="134"/>
      </rPr>
      <t>88 000</t>
    </r>
  </si>
  <si>
    <r>
      <rPr>
        <sz val="10.5"/>
        <color rgb="FF3F3F3F"/>
        <rFont val="宋体"/>
        <charset val="134"/>
      </rPr>
      <t>贷：应付职工薪酬——工资　　　　　　　　　　　　　　　　</t>
    </r>
    <r>
      <rPr>
        <sz val="10.5"/>
        <color rgb="FF000000"/>
        <rFont val="宋体"/>
        <charset val="134"/>
      </rPr>
      <t>475 000</t>
    </r>
  </si>
  <si>
    <r>
      <rPr>
        <sz val="10.5"/>
        <color rgb="FF3F3F3F"/>
        <rFont val="宋体"/>
        <charset val="134"/>
      </rPr>
      <t xml:space="preserve">——社保　　　　　　　　　　　　　　　　 </t>
    </r>
    <r>
      <rPr>
        <sz val="10.5"/>
        <color rgb="FF000000"/>
        <rFont val="宋体"/>
        <charset val="134"/>
      </rPr>
      <t>47 500</t>
    </r>
  </si>
  <si>
    <r>
      <rPr>
        <sz val="10.5"/>
        <color rgb="FF000000"/>
        <rFont val="宋体"/>
        <charset val="134"/>
      </rPr>
      <t>5</t>
    </r>
    <r>
      <rPr>
        <sz val="10.5"/>
        <color rgb="FF3F3F3F"/>
        <rFont val="宋体"/>
        <charset val="134"/>
      </rPr>
      <t>）登记入账</t>
    </r>
  </si>
  <si>
    <t>5．折旧费用的核算</t>
  </si>
  <si>
    <r>
      <rPr>
        <sz val="10.5"/>
        <color rgb="FF000000"/>
        <rFont val="宋体"/>
        <charset val="134"/>
      </rPr>
      <t>1</t>
    </r>
    <r>
      <rPr>
        <sz val="10.5"/>
        <color rgb="FF3F3F3F"/>
        <rFont val="宋体"/>
        <charset val="134"/>
      </rPr>
      <t>）依据固定资产折旧一览表编制折旧费用分配表</t>
    </r>
  </si>
  <si>
    <t>存放地点或使用部门</t>
  </si>
  <si>
    <t>名称</t>
  </si>
  <si>
    <t>原始价值（元）</t>
  </si>
  <si>
    <t>开始计提折旧时间（年，月）</t>
  </si>
  <si>
    <t>预计使用寿命（年）</t>
  </si>
  <si>
    <t>预计净残值（元）</t>
  </si>
  <si>
    <t>本月折旧额</t>
  </si>
  <si>
    <t>营销部</t>
  </si>
  <si>
    <t>折旧费用分配表</t>
  </si>
  <si>
    <r>
      <rPr>
        <sz val="10.5"/>
        <color rgb="FF000000"/>
        <rFont val="宋体"/>
        <charset val="134"/>
      </rPr>
      <t>2</t>
    </r>
    <r>
      <rPr>
        <sz val="10.5"/>
        <color rgb="FF3F3F3F"/>
        <rFont val="宋体"/>
        <charset val="134"/>
      </rPr>
      <t>）编制记账凭证</t>
    </r>
  </si>
  <si>
    <r>
      <rPr>
        <sz val="10.5"/>
        <color rgb="FF3F3F3F"/>
        <rFont val="宋体"/>
        <charset val="134"/>
      </rPr>
      <t xml:space="preserve">借：制造费用——单板车间　　　　　　　　　　　　　　　　　　 </t>
    </r>
    <r>
      <rPr>
        <sz val="10.5"/>
        <color rgb="FF000000"/>
        <rFont val="宋体"/>
        <charset val="134"/>
      </rPr>
      <t>26 500</t>
    </r>
  </si>
  <si>
    <r>
      <rPr>
        <sz val="10.5"/>
        <color rgb="FF3F3F3F"/>
        <rFont val="宋体"/>
        <charset val="134"/>
      </rPr>
      <t xml:space="preserve">——胶合车间　　　　　　　　　　　　　　　　　　 </t>
    </r>
    <r>
      <rPr>
        <sz val="10.5"/>
        <color rgb="FF000000"/>
        <rFont val="宋体"/>
        <charset val="134"/>
      </rPr>
      <t>15 920</t>
    </r>
  </si>
  <si>
    <r>
      <rPr>
        <sz val="10.5"/>
        <color rgb="FF3F3F3F"/>
        <rFont val="宋体"/>
        <charset val="134"/>
      </rPr>
      <t xml:space="preserve">辅助生产成本——蒸汽车间　　　　　　　　　　　　　　　　 </t>
    </r>
    <r>
      <rPr>
        <sz val="10.5"/>
        <color rgb="FF000000"/>
        <rFont val="宋体"/>
        <charset val="134"/>
      </rPr>
      <t>12 800</t>
    </r>
  </si>
  <si>
    <r>
      <rPr>
        <sz val="10.5"/>
        <color rgb="FF3F3F3F"/>
        <rFont val="宋体"/>
        <charset val="134"/>
      </rPr>
      <t>——调胶车间 　　　　　　　　　　　　　　　　　　</t>
    </r>
    <r>
      <rPr>
        <sz val="10.5"/>
        <color rgb="FF000000"/>
        <rFont val="宋体"/>
        <charset val="134"/>
      </rPr>
      <t>4 800</t>
    </r>
  </si>
  <si>
    <r>
      <rPr>
        <sz val="10.5"/>
        <color rgb="FF3F3F3F"/>
        <rFont val="宋体"/>
        <charset val="134"/>
      </rPr>
      <t>管理费用　　　　　　　　　　　　　　　　　　　　　 　　</t>
    </r>
    <r>
      <rPr>
        <sz val="10.5"/>
        <color rgb="FF000000"/>
        <rFont val="宋体"/>
        <charset val="134"/>
      </rPr>
      <t>17 792</t>
    </r>
  </si>
  <si>
    <r>
      <rPr>
        <sz val="10.5"/>
        <color rgb="FF3F3F3F"/>
        <rFont val="宋体"/>
        <charset val="134"/>
      </rPr>
      <t>销售费用　　　　　　　　　　　　　　　　　　　　　　　　</t>
    </r>
    <r>
      <rPr>
        <sz val="10.5"/>
        <color rgb="FF000000"/>
        <rFont val="宋体"/>
        <charset val="134"/>
      </rPr>
      <t>4 400</t>
    </r>
  </si>
  <si>
    <r>
      <rPr>
        <sz val="10.5"/>
        <color rgb="FF3F3F3F"/>
        <rFont val="宋体"/>
        <charset val="134"/>
      </rPr>
      <t xml:space="preserve">贷：累计折旧　　　　　　　　　　　　　　　　　　　　　 </t>
    </r>
    <r>
      <rPr>
        <sz val="10.5"/>
        <color rgb="FF000000"/>
        <rFont val="宋体"/>
        <charset val="134"/>
      </rPr>
      <t>82 212</t>
    </r>
  </si>
  <si>
    <r>
      <rPr>
        <sz val="10.5"/>
        <color rgb="FF000000"/>
        <rFont val="宋体"/>
        <charset val="134"/>
      </rPr>
      <t>3</t>
    </r>
    <r>
      <rPr>
        <sz val="10.5"/>
        <color rgb="FF3F3F3F"/>
        <rFont val="宋体"/>
        <charset val="134"/>
      </rPr>
      <t>）登记入账</t>
    </r>
  </si>
  <si>
    <t>折旧费</t>
  </si>
  <si>
    <t>6．其他费用的核算</t>
  </si>
  <si>
    <r>
      <rPr>
        <sz val="10.5"/>
        <color rgb="FF3F3F3F"/>
        <rFont val="宋体"/>
        <charset val="134"/>
      </rPr>
      <t>企业</t>
    </r>
    <r>
      <rPr>
        <sz val="10.5"/>
        <color rgb="FF000000"/>
        <rFont val="宋体"/>
        <charset val="134"/>
      </rPr>
      <t>7</t>
    </r>
    <r>
      <rPr>
        <sz val="10.5"/>
        <color rgb="FF3F3F3F"/>
        <rFont val="宋体"/>
        <charset val="134"/>
      </rPr>
      <t>月份因生产需求量较高，临时租用部分设备，其中单板车间租赁费</t>
    </r>
    <r>
      <rPr>
        <sz val="10.5"/>
        <color rgb="FF000000"/>
        <rFont val="宋体"/>
        <charset val="134"/>
      </rPr>
      <t>4 000</t>
    </r>
    <r>
      <rPr>
        <sz val="10.5"/>
        <color rgb="FF3F3F3F"/>
        <rFont val="宋体"/>
        <charset val="134"/>
      </rPr>
      <t>元，胶合车间</t>
    </r>
    <r>
      <rPr>
        <sz val="10.5"/>
        <color rgb="FF000000"/>
        <rFont val="宋体"/>
        <charset val="134"/>
      </rPr>
      <t>6 000</t>
    </r>
    <r>
      <rPr>
        <sz val="10.5"/>
        <color rgb="FF3F3F3F"/>
        <rFont val="宋体"/>
        <charset val="134"/>
      </rPr>
      <t>元，</t>
    </r>
  </si>
  <si>
    <r>
      <rPr>
        <sz val="10.5"/>
        <color rgb="FF3F3F3F"/>
        <rFont val="宋体"/>
        <charset val="134"/>
      </rPr>
      <t>蒸汽车间</t>
    </r>
    <r>
      <rPr>
        <sz val="10.5"/>
        <color rgb="FF000000"/>
        <rFont val="宋体"/>
        <charset val="134"/>
      </rPr>
      <t>2 000</t>
    </r>
    <r>
      <rPr>
        <sz val="10.5"/>
        <color rgb="FF3F3F3F"/>
        <rFont val="宋体"/>
        <charset val="134"/>
      </rPr>
      <t>元，调胶车间</t>
    </r>
    <r>
      <rPr>
        <sz val="10.5"/>
        <color rgb="FF000000"/>
        <rFont val="宋体"/>
        <charset val="134"/>
      </rPr>
      <t>3 000</t>
    </r>
    <r>
      <rPr>
        <sz val="10.5"/>
        <color rgb="FF3F3F3F"/>
        <rFont val="宋体"/>
        <charset val="134"/>
      </rPr>
      <t>元。</t>
    </r>
  </si>
  <si>
    <r>
      <rPr>
        <sz val="10.5"/>
        <color rgb="FF000000"/>
        <rFont val="宋体"/>
        <charset val="134"/>
      </rPr>
      <t>1</t>
    </r>
    <r>
      <rPr>
        <sz val="10.5"/>
        <color rgb="FF3F3F3F"/>
        <rFont val="宋体"/>
        <charset val="134"/>
      </rPr>
      <t>）编制记账凭证</t>
    </r>
  </si>
  <si>
    <r>
      <rPr>
        <sz val="10.5"/>
        <color rgb="FF3F3F3F"/>
        <rFont val="宋体"/>
        <charset val="134"/>
      </rPr>
      <t>借：辅助生产成本——蒸汽车间　　　　　　　　　　　　　　　　　</t>
    </r>
    <r>
      <rPr>
        <sz val="10.5"/>
        <color rgb="FF000000"/>
        <rFont val="宋体"/>
        <charset val="134"/>
      </rPr>
      <t>2 000</t>
    </r>
  </si>
  <si>
    <r>
      <rPr>
        <sz val="10.5"/>
        <color rgb="FF3F3F3F"/>
        <rFont val="宋体"/>
        <charset val="134"/>
      </rPr>
      <t>——调胶车间　　　　　　　　　　　　　　　　　</t>
    </r>
    <r>
      <rPr>
        <sz val="10.5"/>
        <color rgb="FF000000"/>
        <rFont val="宋体"/>
        <charset val="134"/>
      </rPr>
      <t>3 000</t>
    </r>
  </si>
  <si>
    <r>
      <rPr>
        <sz val="10.5"/>
        <color rgb="FF3F3F3F"/>
        <rFont val="宋体"/>
        <charset val="134"/>
      </rPr>
      <t>制造费用——单板车间　　　　　　　　　　　　　　　　　　　</t>
    </r>
    <r>
      <rPr>
        <sz val="10.5"/>
        <color rgb="FF000000"/>
        <rFont val="宋体"/>
        <charset val="134"/>
      </rPr>
      <t>4 000</t>
    </r>
  </si>
  <si>
    <r>
      <rPr>
        <sz val="10.5"/>
        <color rgb="FF3F3F3F"/>
        <rFont val="宋体"/>
        <charset val="134"/>
      </rPr>
      <t>——胶合车间　　　　　　　　　　　　　　　　　　　</t>
    </r>
    <r>
      <rPr>
        <sz val="10.5"/>
        <color rgb="FF000000"/>
        <rFont val="宋体"/>
        <charset val="134"/>
      </rPr>
      <t>6 000</t>
    </r>
  </si>
  <si>
    <r>
      <rPr>
        <sz val="10.5"/>
        <color rgb="FF3F3F3F"/>
        <rFont val="宋体"/>
        <charset val="134"/>
      </rPr>
      <t xml:space="preserve">贷：银行存款　　　　　　　　　　　　　　　　　　　　　　　　 </t>
    </r>
    <r>
      <rPr>
        <sz val="10.5"/>
        <color rgb="FF000000"/>
        <rFont val="宋体"/>
        <charset val="134"/>
      </rPr>
      <t>15 000</t>
    </r>
  </si>
  <si>
    <r>
      <rPr>
        <sz val="10.5"/>
        <color rgb="FF000000"/>
        <rFont val="宋体"/>
        <charset val="134"/>
      </rPr>
      <t>2</t>
    </r>
    <r>
      <rPr>
        <sz val="10.5"/>
        <color rgb="FF3F3F3F"/>
        <rFont val="宋体"/>
        <charset val="134"/>
      </rPr>
      <t>）登记入账</t>
    </r>
  </si>
  <si>
    <t>设备租赁费</t>
  </si>
  <si>
    <t>7．辅助生产成本的归集与分配</t>
  </si>
  <si>
    <r>
      <rPr>
        <sz val="10.5"/>
        <color rgb="FF000000"/>
        <rFont val="宋体"/>
        <charset val="134"/>
      </rPr>
      <t>1</t>
    </r>
    <r>
      <rPr>
        <sz val="10.5"/>
        <color rgb="FF3F3F3F"/>
        <rFont val="宋体"/>
        <charset val="134"/>
      </rPr>
      <t>）辅助生产费用的归集</t>
    </r>
  </si>
  <si>
    <r>
      <rPr>
        <sz val="10.5"/>
        <color rgb="FF000000"/>
        <rFont val="宋体"/>
        <charset val="134"/>
      </rPr>
      <t>2</t>
    </r>
    <r>
      <rPr>
        <sz val="10.5"/>
        <color rgb="FF3F3F3F"/>
        <rFont val="宋体"/>
        <charset val="134"/>
      </rPr>
      <t>）根据辅助生产车间提供劳务量采用直接分配法进行分配</t>
    </r>
  </si>
  <si>
    <r>
      <rPr>
        <sz val="10.5"/>
        <color rgb="FF3F3F3F"/>
        <rFont val="宋体"/>
        <charset val="134"/>
      </rPr>
      <t>蒸汽车间提供服务的对象及数量</t>
    </r>
    <r>
      <rPr>
        <sz val="10.5"/>
        <color rgb="FF000000"/>
        <rFont val="宋体"/>
        <charset val="134"/>
      </rPr>
      <t>:</t>
    </r>
  </si>
  <si>
    <t>受益部门</t>
  </si>
  <si>
    <t>受益数量（立方米）</t>
  </si>
  <si>
    <r>
      <rPr>
        <sz val="10.5"/>
        <color rgb="FF3F3F3F"/>
        <rFont val="宋体"/>
        <charset val="134"/>
      </rPr>
      <t>调胶车间提供服务的对象及数量</t>
    </r>
    <r>
      <rPr>
        <sz val="10.5"/>
        <color rgb="FF000000"/>
        <rFont val="宋体"/>
        <charset val="134"/>
      </rPr>
      <t>:</t>
    </r>
  </si>
  <si>
    <t>受益数量（千克）</t>
  </si>
  <si>
    <r>
      <rPr>
        <sz val="10.5"/>
        <color rgb="FF3F3F3F"/>
        <rFont val="宋体"/>
        <charset val="134"/>
      </rPr>
      <t>辅助生产费用分配率（蒸汽车间）</t>
    </r>
    <r>
      <rPr>
        <sz val="10.5"/>
        <color rgb="FF000000"/>
        <rFont val="宋体"/>
        <charset val="134"/>
      </rPr>
      <t>=</t>
    </r>
    <r>
      <rPr>
        <sz val="10.5"/>
        <color rgb="FF3F3F3F"/>
        <rFont val="宋体"/>
        <charset val="134"/>
      </rPr>
      <t>待分配的辅助生产费用总额</t>
    </r>
    <r>
      <rPr>
        <sz val="10.5"/>
        <color rgb="FF000000"/>
        <rFont val="宋体"/>
        <charset val="134"/>
      </rPr>
      <t>/</t>
    </r>
    <r>
      <rPr>
        <sz val="10.5"/>
        <color rgb="FF3F3F3F"/>
        <rFont val="宋体"/>
        <charset val="134"/>
      </rPr>
      <t>劳务量合计</t>
    </r>
  </si>
  <si>
    <t>=78 800/(1 600+400)</t>
  </si>
  <si>
    <r>
      <rPr>
        <sz val="10.5"/>
        <color rgb="FF3F3F3F"/>
        <rFont val="宋体"/>
        <charset val="134"/>
      </rPr>
      <t>=39.4元</t>
    </r>
    <r>
      <rPr>
        <sz val="10.5"/>
        <color rgb="FF000000"/>
        <rFont val="宋体"/>
        <charset val="134"/>
      </rPr>
      <t>/</t>
    </r>
    <r>
      <rPr>
        <sz val="10.5"/>
        <color rgb="FF3F3F3F"/>
        <rFont val="宋体"/>
        <charset val="134"/>
      </rPr>
      <t>立方米</t>
    </r>
  </si>
  <si>
    <r>
      <rPr>
        <sz val="10.5"/>
        <color rgb="FF3F3F3F"/>
        <rFont val="宋体"/>
        <charset val="134"/>
      </rPr>
      <t>单板车间应负担的辅助生产费用</t>
    </r>
    <r>
      <rPr>
        <sz val="10.5"/>
        <color rgb="FF000000"/>
        <rFont val="宋体"/>
        <charset val="134"/>
      </rPr>
      <t>=39.4</t>
    </r>
    <r>
      <rPr>
        <sz val="10.5"/>
        <color rgb="FF3F3F3F"/>
        <rFont val="宋体"/>
        <charset val="134"/>
      </rPr>
      <t>×</t>
    </r>
    <r>
      <rPr>
        <sz val="10.5"/>
        <color rgb="FF000000"/>
        <rFont val="宋体"/>
        <charset val="134"/>
      </rPr>
      <t>1 600=63 040</t>
    </r>
    <r>
      <rPr>
        <sz val="10.5"/>
        <color rgb="FF3F3F3F"/>
        <rFont val="宋体"/>
        <charset val="134"/>
      </rPr>
      <t>元</t>
    </r>
  </si>
  <si>
    <r>
      <rPr>
        <sz val="10.5"/>
        <color rgb="FF3F3F3F"/>
        <rFont val="宋体"/>
        <charset val="134"/>
      </rPr>
      <t>胶合车间应负担的辅助生产费用</t>
    </r>
    <r>
      <rPr>
        <sz val="10.5"/>
        <color rgb="FF000000"/>
        <rFont val="宋体"/>
        <charset val="134"/>
      </rPr>
      <t>=39.4</t>
    </r>
    <r>
      <rPr>
        <sz val="10.5"/>
        <color rgb="FF3F3F3F"/>
        <rFont val="宋体"/>
        <charset val="134"/>
      </rPr>
      <t>×</t>
    </r>
    <r>
      <rPr>
        <sz val="10.5"/>
        <color rgb="FF000000"/>
        <rFont val="宋体"/>
        <charset val="134"/>
      </rPr>
      <t>400=15 760</t>
    </r>
    <r>
      <rPr>
        <sz val="10.5"/>
        <color rgb="FF3F3F3F"/>
        <rFont val="宋体"/>
        <charset val="134"/>
      </rPr>
      <t>元</t>
    </r>
  </si>
  <si>
    <r>
      <rPr>
        <sz val="10.5"/>
        <color rgb="FF3F3F3F"/>
        <rFont val="宋体"/>
        <charset val="134"/>
      </rPr>
      <t>辅助生产费用分配率（调胶车间）</t>
    </r>
    <r>
      <rPr>
        <sz val="10.5"/>
        <color rgb="FF000000"/>
        <rFont val="宋体"/>
        <charset val="134"/>
      </rPr>
      <t>=</t>
    </r>
    <r>
      <rPr>
        <sz val="10.5"/>
        <color rgb="FF3F3F3F"/>
        <rFont val="宋体"/>
        <charset val="134"/>
      </rPr>
      <t>待分配的辅助生产费用总额</t>
    </r>
    <r>
      <rPr>
        <sz val="10.5"/>
        <color rgb="FF000000"/>
        <rFont val="宋体"/>
        <charset val="134"/>
      </rPr>
      <t>/</t>
    </r>
    <r>
      <rPr>
        <sz val="10.5"/>
        <color rgb="FF3F3F3F"/>
        <rFont val="宋体"/>
        <charset val="134"/>
      </rPr>
      <t>劳务量合计</t>
    </r>
  </si>
  <si>
    <t>=47 300/(1 600+400)</t>
  </si>
  <si>
    <r>
      <rPr>
        <sz val="10.5"/>
        <color rgb="FF3F3F3F"/>
        <rFont val="宋体"/>
        <charset val="134"/>
      </rPr>
      <t>=11.825元</t>
    </r>
    <r>
      <rPr>
        <sz val="10.5"/>
        <color rgb="FF000000"/>
        <rFont val="宋体"/>
        <charset val="134"/>
      </rPr>
      <t>/</t>
    </r>
    <r>
      <rPr>
        <sz val="10.5"/>
        <color rgb="FF3F3F3F"/>
        <rFont val="宋体"/>
        <charset val="134"/>
      </rPr>
      <t>千克</t>
    </r>
  </si>
  <si>
    <r>
      <rPr>
        <sz val="10.5"/>
        <color rgb="FF3F3F3F"/>
        <rFont val="宋体"/>
        <charset val="134"/>
      </rPr>
      <t>单板车间应负担的辅助生产费用</t>
    </r>
    <r>
      <rPr>
        <sz val="10.5"/>
        <color rgb="FF000000"/>
        <rFont val="宋体"/>
        <charset val="134"/>
      </rPr>
      <t>=11.825</t>
    </r>
    <r>
      <rPr>
        <sz val="10.5"/>
        <color rgb="FF3F3F3F"/>
        <rFont val="宋体"/>
        <charset val="134"/>
      </rPr>
      <t>×</t>
    </r>
    <r>
      <rPr>
        <sz val="10.5"/>
        <color rgb="FF000000"/>
        <rFont val="宋体"/>
        <charset val="134"/>
      </rPr>
      <t xml:space="preserve">2 400=28 380 </t>
    </r>
    <r>
      <rPr>
        <sz val="10.5"/>
        <color rgb="FF3F3F3F"/>
        <rFont val="宋体"/>
        <charset val="134"/>
      </rPr>
      <t>元</t>
    </r>
  </si>
  <si>
    <r>
      <rPr>
        <sz val="10.5"/>
        <color rgb="FF3F3F3F"/>
        <rFont val="宋体"/>
        <charset val="134"/>
      </rPr>
      <t>胶合车间应负担的辅助生产费用</t>
    </r>
    <r>
      <rPr>
        <sz val="10.5"/>
        <color rgb="FF000000"/>
        <rFont val="宋体"/>
        <charset val="134"/>
      </rPr>
      <t>=11.825</t>
    </r>
    <r>
      <rPr>
        <sz val="10.5"/>
        <color rgb="FF3F3F3F"/>
        <rFont val="宋体"/>
        <charset val="134"/>
      </rPr>
      <t>×</t>
    </r>
    <r>
      <rPr>
        <sz val="10.5"/>
        <color rgb="FF000000"/>
        <rFont val="宋体"/>
        <charset val="134"/>
      </rPr>
      <t xml:space="preserve">1 600=18 920 </t>
    </r>
    <r>
      <rPr>
        <sz val="10.5"/>
        <color rgb="FF3F3F3F"/>
        <rFont val="宋体"/>
        <charset val="134"/>
      </rPr>
      <t>元</t>
    </r>
  </si>
  <si>
    <r>
      <rPr>
        <sz val="10.5"/>
        <color rgb="FF000000"/>
        <rFont val="宋体"/>
        <charset val="134"/>
      </rPr>
      <t>3</t>
    </r>
    <r>
      <rPr>
        <sz val="10.5"/>
        <color rgb="FF3F3F3F"/>
        <rFont val="宋体"/>
        <charset val="134"/>
      </rPr>
      <t>）编制辅助生产成本分配表</t>
    </r>
  </si>
  <si>
    <t>蒸汽车间辅助生产费用分配表</t>
  </si>
  <si>
    <t>调胶车间辅助生产费用分配表</t>
  </si>
  <si>
    <r>
      <rPr>
        <sz val="10.5"/>
        <color rgb="FF3F3F3F"/>
        <rFont val="宋体"/>
        <charset val="134"/>
      </rPr>
      <t xml:space="preserve">借：制造费用——单板车间　　　　　　　　　　　　　　　　　　 </t>
    </r>
    <r>
      <rPr>
        <sz val="10.5"/>
        <color rgb="FF000000"/>
        <rFont val="宋体"/>
        <charset val="134"/>
      </rPr>
      <t>91 420</t>
    </r>
  </si>
  <si>
    <r>
      <rPr>
        <sz val="10.5"/>
        <color rgb="FF3F3F3F"/>
        <rFont val="宋体"/>
        <charset val="134"/>
      </rPr>
      <t xml:space="preserve">——胶合车间　　　　　　　　　　　　　　　　　　 </t>
    </r>
    <r>
      <rPr>
        <sz val="10.5"/>
        <color rgb="FF000000"/>
        <rFont val="宋体"/>
        <charset val="134"/>
      </rPr>
      <t>34 680</t>
    </r>
  </si>
  <si>
    <r>
      <rPr>
        <sz val="10.5"/>
        <color rgb="FF3F3F3F"/>
        <rFont val="宋体"/>
        <charset val="134"/>
      </rPr>
      <t xml:space="preserve">贷：辅助生产成本——蒸汽车间　　　　　　　　　　　　　　　　 </t>
    </r>
    <r>
      <rPr>
        <sz val="10.5"/>
        <color rgb="FF000000"/>
        <rFont val="宋体"/>
        <charset val="134"/>
      </rPr>
      <t>78 800</t>
    </r>
  </si>
  <si>
    <r>
      <rPr>
        <sz val="10.5"/>
        <color rgb="FF3F3F3F"/>
        <rFont val="宋体"/>
        <charset val="134"/>
      </rPr>
      <t xml:space="preserve">——调胶车间　　　　　　　　　　　　　　　　 </t>
    </r>
    <r>
      <rPr>
        <sz val="10.5"/>
        <color rgb="FF000000"/>
        <rFont val="宋体"/>
        <charset val="134"/>
      </rPr>
      <t>47 300</t>
    </r>
  </si>
  <si>
    <t>分配转出</t>
  </si>
  <si>
    <t>8．制造费用的归集与分配</t>
  </si>
  <si>
    <r>
      <rPr>
        <sz val="10.5"/>
        <color rgb="FF000000"/>
        <rFont val="宋体"/>
        <charset val="134"/>
      </rPr>
      <t>1</t>
    </r>
    <r>
      <rPr>
        <sz val="10.5"/>
        <color rgb="FF3F3F3F"/>
        <rFont val="宋体"/>
        <charset val="134"/>
      </rPr>
      <t>）归集制造费用</t>
    </r>
  </si>
  <si>
    <t>从上节复制过来的！</t>
  </si>
  <si>
    <r>
      <rPr>
        <sz val="10.5"/>
        <color rgb="FF000000"/>
        <rFont val="宋体"/>
        <charset val="134"/>
      </rPr>
      <t>2</t>
    </r>
    <r>
      <rPr>
        <sz val="10.5"/>
        <color rgb="FF3F3F3F"/>
        <rFont val="宋体"/>
        <charset val="134"/>
      </rPr>
      <t>）依据工时分配表分配制造费用</t>
    </r>
  </si>
  <si>
    <r>
      <rPr>
        <sz val="10.5"/>
        <color rgb="FF3F3F3F"/>
        <rFont val="宋体"/>
        <charset val="134"/>
      </rPr>
      <t>制造费用分配率</t>
    </r>
    <r>
      <rPr>
        <sz val="10.5"/>
        <color rgb="FF000000"/>
        <rFont val="宋体"/>
        <charset val="134"/>
      </rPr>
      <t>=</t>
    </r>
    <r>
      <rPr>
        <sz val="10.5"/>
        <color rgb="FF3F3F3F"/>
        <rFont val="宋体"/>
        <charset val="134"/>
      </rPr>
      <t>待分配的制造费用总额</t>
    </r>
    <r>
      <rPr>
        <sz val="10.5"/>
        <color rgb="FF000000"/>
        <rFont val="宋体"/>
        <charset val="134"/>
      </rPr>
      <t>/</t>
    </r>
    <r>
      <rPr>
        <sz val="10.5"/>
        <color rgb="FF3F3F3F"/>
        <rFont val="宋体"/>
        <charset val="134"/>
      </rPr>
      <t>生产耗用合计</t>
    </r>
  </si>
  <si>
    <r>
      <rPr>
        <sz val="10.5"/>
        <color rgb="FF3F3F3F"/>
        <rFont val="宋体"/>
        <charset val="134"/>
      </rPr>
      <t>=147 920/（</t>
    </r>
    <r>
      <rPr>
        <sz val="10.5"/>
        <color rgb="FF000000"/>
        <rFont val="宋体"/>
        <charset val="134"/>
      </rPr>
      <t>2 400+1 600</t>
    </r>
    <r>
      <rPr>
        <sz val="10.5"/>
        <color rgb="FF3F3F3F"/>
        <rFont val="宋体"/>
        <charset val="134"/>
      </rPr>
      <t>）</t>
    </r>
  </si>
  <si>
    <r>
      <rPr>
        <sz val="10.5"/>
        <color rgb="FF3F3F3F"/>
        <rFont val="宋体"/>
        <charset val="134"/>
      </rPr>
      <t>=36.98元</t>
    </r>
    <r>
      <rPr>
        <sz val="10.5"/>
        <color rgb="FF000000"/>
        <rFont val="宋体"/>
        <charset val="134"/>
      </rPr>
      <t>/</t>
    </r>
    <r>
      <rPr>
        <sz val="10.5"/>
        <color rgb="FF3F3F3F"/>
        <rFont val="宋体"/>
        <charset val="134"/>
      </rPr>
      <t>工时</t>
    </r>
  </si>
  <si>
    <r>
      <rPr>
        <sz val="10.5"/>
        <color rgb="FF3F3F3F"/>
        <rFont val="宋体"/>
        <charset val="134"/>
      </rPr>
      <t>柳桉单板应负担的制造费用</t>
    </r>
    <r>
      <rPr>
        <sz val="10.5"/>
        <color rgb="FF000000"/>
        <rFont val="宋体"/>
        <charset val="134"/>
      </rPr>
      <t>=36.98</t>
    </r>
    <r>
      <rPr>
        <sz val="10.5"/>
        <color rgb="FF3F3F3F"/>
        <rFont val="宋体"/>
        <charset val="134"/>
      </rPr>
      <t>×</t>
    </r>
    <r>
      <rPr>
        <sz val="10.5"/>
        <color rgb="FF000000"/>
        <rFont val="宋体"/>
        <charset val="134"/>
      </rPr>
      <t>2 400=88 752</t>
    </r>
    <r>
      <rPr>
        <sz val="10.5"/>
        <color rgb="FF3F3F3F"/>
        <rFont val="宋体"/>
        <charset val="134"/>
      </rPr>
      <t>元</t>
    </r>
  </si>
  <si>
    <r>
      <rPr>
        <sz val="10.5"/>
        <color rgb="FF3F3F3F"/>
        <rFont val="宋体"/>
        <charset val="134"/>
      </rPr>
      <t>杨木单板应负担的制造费用</t>
    </r>
    <r>
      <rPr>
        <sz val="10.5"/>
        <color rgb="FF000000"/>
        <rFont val="宋体"/>
        <charset val="134"/>
      </rPr>
      <t>=36.98</t>
    </r>
    <r>
      <rPr>
        <sz val="10.5"/>
        <color rgb="FF3F3F3F"/>
        <rFont val="宋体"/>
        <charset val="134"/>
      </rPr>
      <t>×</t>
    </r>
    <r>
      <rPr>
        <sz val="10.5"/>
        <color rgb="FF000000"/>
        <rFont val="宋体"/>
        <charset val="134"/>
      </rPr>
      <t>1 600=59 168</t>
    </r>
    <r>
      <rPr>
        <sz val="10.5"/>
        <color rgb="FF3F3F3F"/>
        <rFont val="宋体"/>
        <charset val="134"/>
      </rPr>
      <t>元</t>
    </r>
  </si>
  <si>
    <r>
      <rPr>
        <sz val="10.5"/>
        <color rgb="FF3F3F3F"/>
        <rFont val="宋体"/>
        <charset val="134"/>
      </rPr>
      <t>=81 800/（</t>
    </r>
    <r>
      <rPr>
        <sz val="10.5"/>
        <color rgb="FF000000"/>
        <rFont val="宋体"/>
        <charset val="134"/>
      </rPr>
      <t>800+1 200</t>
    </r>
    <r>
      <rPr>
        <sz val="10.5"/>
        <color rgb="FF3F3F3F"/>
        <rFont val="宋体"/>
        <charset val="134"/>
      </rPr>
      <t>）</t>
    </r>
  </si>
  <si>
    <r>
      <rPr>
        <sz val="10.5"/>
        <color rgb="FF3F3F3F"/>
        <rFont val="宋体"/>
        <charset val="134"/>
      </rPr>
      <t>=40.9元</t>
    </r>
    <r>
      <rPr>
        <sz val="10.5"/>
        <color rgb="FF000000"/>
        <rFont val="宋体"/>
        <charset val="134"/>
      </rPr>
      <t>/</t>
    </r>
    <r>
      <rPr>
        <sz val="10.5"/>
        <color rgb="FF3F3F3F"/>
        <rFont val="宋体"/>
        <charset val="134"/>
      </rPr>
      <t>工时</t>
    </r>
  </si>
  <si>
    <r>
      <rPr>
        <sz val="10.5"/>
        <color rgb="FF3F3F3F"/>
        <rFont val="宋体"/>
        <charset val="134"/>
      </rPr>
      <t>普通板应负担的制造费用</t>
    </r>
    <r>
      <rPr>
        <sz val="10.5"/>
        <color rgb="FF000000"/>
        <rFont val="宋体"/>
        <charset val="134"/>
      </rPr>
      <t>=40.9</t>
    </r>
    <r>
      <rPr>
        <sz val="10.5"/>
        <color rgb="FF3F3F3F"/>
        <rFont val="宋体"/>
        <charset val="134"/>
      </rPr>
      <t>×</t>
    </r>
    <r>
      <rPr>
        <sz val="10.5"/>
        <color rgb="FF000000"/>
        <rFont val="宋体"/>
        <charset val="134"/>
      </rPr>
      <t>800=32 720</t>
    </r>
    <r>
      <rPr>
        <sz val="10.5"/>
        <color rgb="FF3F3F3F"/>
        <rFont val="宋体"/>
        <charset val="134"/>
      </rPr>
      <t>元</t>
    </r>
  </si>
  <si>
    <r>
      <rPr>
        <sz val="10.5"/>
        <color rgb="FF3F3F3F"/>
        <rFont val="宋体"/>
        <charset val="134"/>
      </rPr>
      <t>复膜板应负担的制造费用</t>
    </r>
    <r>
      <rPr>
        <sz val="10.5"/>
        <color rgb="FF000000"/>
        <rFont val="宋体"/>
        <charset val="134"/>
      </rPr>
      <t>=40.9</t>
    </r>
    <r>
      <rPr>
        <sz val="10.5"/>
        <color rgb="FF3F3F3F"/>
        <rFont val="宋体"/>
        <charset val="134"/>
      </rPr>
      <t>×</t>
    </r>
    <r>
      <rPr>
        <sz val="10.5"/>
        <color rgb="FF000000"/>
        <rFont val="宋体"/>
        <charset val="134"/>
      </rPr>
      <t>1 200=49 080</t>
    </r>
    <r>
      <rPr>
        <sz val="10.5"/>
        <color rgb="FF3F3F3F"/>
        <rFont val="宋体"/>
        <charset val="134"/>
      </rPr>
      <t>元</t>
    </r>
  </si>
  <si>
    <r>
      <rPr>
        <sz val="10.5"/>
        <color rgb="FF000000"/>
        <rFont val="宋体"/>
        <charset val="134"/>
      </rPr>
      <t>3</t>
    </r>
    <r>
      <rPr>
        <sz val="10.5"/>
        <color rgb="FF3F3F3F"/>
        <rFont val="宋体"/>
        <charset val="134"/>
      </rPr>
      <t>）编制制造费用分配表</t>
    </r>
  </si>
  <si>
    <t>单板车间制造费用分配表</t>
  </si>
  <si>
    <t>胶合车间制造费用分配表</t>
  </si>
  <si>
    <t>普通板</t>
  </si>
  <si>
    <r>
      <rPr>
        <sz val="10.5"/>
        <color rgb="FF3F3F3F"/>
        <rFont val="宋体"/>
        <charset val="134"/>
      </rPr>
      <t xml:space="preserve">借：基本生产成本——柳桉单板　　　　　　　　　　　　　　　　 </t>
    </r>
    <r>
      <rPr>
        <sz val="10.5"/>
        <color rgb="FF000000"/>
        <rFont val="宋体"/>
        <charset val="134"/>
      </rPr>
      <t>88 752</t>
    </r>
  </si>
  <si>
    <r>
      <rPr>
        <sz val="10.5"/>
        <color rgb="FF3F3F3F"/>
        <rFont val="宋体"/>
        <charset val="134"/>
      </rPr>
      <t xml:space="preserve">——杨木单板　　　　　　　　　　　　　　　　 </t>
    </r>
    <r>
      <rPr>
        <sz val="10.5"/>
        <color rgb="FF000000"/>
        <rFont val="宋体"/>
        <charset val="134"/>
      </rPr>
      <t>59 168</t>
    </r>
  </si>
  <si>
    <r>
      <rPr>
        <sz val="10.5"/>
        <color rgb="FF3F3F3F"/>
        <rFont val="宋体"/>
        <charset val="134"/>
      </rPr>
      <t>贷：制造费用——单板车间　　　　　　　　　　　　　　　　　　</t>
    </r>
    <r>
      <rPr>
        <sz val="10.5"/>
        <color rgb="FF000000"/>
        <rFont val="宋体"/>
        <charset val="134"/>
      </rPr>
      <t>147 920</t>
    </r>
  </si>
  <si>
    <r>
      <rPr>
        <sz val="10.5"/>
        <color rgb="FF3F3F3F"/>
        <rFont val="宋体"/>
        <charset val="134"/>
      </rPr>
      <t xml:space="preserve">借：基本生产成本——普通板　　　　　　　　　　　　　　　　　 </t>
    </r>
    <r>
      <rPr>
        <sz val="10.5"/>
        <color rgb="FF000000"/>
        <rFont val="宋体"/>
        <charset val="134"/>
      </rPr>
      <t>32 720</t>
    </r>
  </si>
  <si>
    <r>
      <rPr>
        <sz val="10.5"/>
        <color rgb="FF3F3F3F"/>
        <rFont val="宋体"/>
        <charset val="134"/>
      </rPr>
      <t xml:space="preserve">——复膜板　　　　　　　　　　　　　　　　　 </t>
    </r>
    <r>
      <rPr>
        <sz val="10.5"/>
        <color rgb="FF000000"/>
        <rFont val="宋体"/>
        <charset val="134"/>
      </rPr>
      <t>49 080</t>
    </r>
  </si>
  <si>
    <r>
      <rPr>
        <sz val="10.5"/>
        <color rgb="FF3F3F3F"/>
        <rFont val="宋体"/>
        <charset val="134"/>
      </rPr>
      <t xml:space="preserve">贷：制造费用——胶合车间　　　　　　　　　　　　　　　　 </t>
    </r>
    <r>
      <rPr>
        <sz val="10.5"/>
        <color rgb="FF000000"/>
        <rFont val="宋体"/>
        <charset val="134"/>
      </rPr>
      <t>81 800</t>
    </r>
  </si>
  <si>
    <t>从人工那节复制过来的</t>
  </si>
  <si>
    <t>分配制造费用</t>
  </si>
  <si>
    <t>从最上面复制过来的！</t>
  </si>
  <si>
    <t>9.废品损失的核算</t>
  </si>
  <si>
    <t>（1）归集废品数量，按材料单价计算金额，编制废品损耗表</t>
  </si>
  <si>
    <t>单板车间废品损耗表</t>
  </si>
  <si>
    <t>柳桉单板废材</t>
  </si>
  <si>
    <t>杨木单板废材</t>
  </si>
  <si>
    <t>编制分录</t>
  </si>
  <si>
    <t>借：</t>
  </si>
  <si>
    <t>--柳按单板</t>
  </si>
  <si>
    <t>--杨木单板</t>
  </si>
  <si>
    <t>贷：</t>
  </si>
  <si>
    <t>’--柳桉单板(废品损失)</t>
  </si>
  <si>
    <t>这里的余额转出么？最初余额哪里来的呢？</t>
  </si>
  <si>
    <t>‘--杨木单板（废品损失）</t>
  </si>
  <si>
    <t>原材料--柳桉原木</t>
  </si>
  <si>
    <t>废品损失--柳桉单板</t>
  </si>
  <si>
    <t>（3）登记生产成本明细账</t>
  </si>
  <si>
    <t>基本生产明细账--柳桉单板</t>
  </si>
  <si>
    <t>期初在产品数量：？？m3</t>
  </si>
  <si>
    <t>基本生产明细账--杨木单板</t>
  </si>
  <si>
    <t>（4）废品材料登记原材料台账</t>
  </si>
  <si>
    <t>10.半成品成本的计算</t>
  </si>
  <si>
    <t>（1）归集半成品本期生产费用合计</t>
  </si>
  <si>
    <t>期初在产品数量：XXm3</t>
  </si>
  <si>
    <t>本月合计</t>
  </si>
  <si>
    <t>（2）依据单板车间投入产出结存表，按约定产量比例分配法将生产费用在完工产品和在产品之间进行分配</t>
  </si>
  <si>
    <r>
      <rPr>
        <sz val="6"/>
        <color theme="1"/>
        <rFont val="宋体"/>
        <charset val="134"/>
        <scheme val="minor"/>
      </rPr>
      <t>月初结存在产品数量（m</t>
    </r>
    <r>
      <rPr>
        <vertAlign val="superscript"/>
        <sz val="6"/>
        <color theme="1"/>
        <rFont val="宋体"/>
        <charset val="134"/>
        <scheme val="minor"/>
      </rPr>
      <t>3</t>
    </r>
    <r>
      <rPr>
        <sz val="6"/>
        <color theme="1"/>
        <rFont val="宋体"/>
        <charset val="134"/>
        <scheme val="minor"/>
      </rPr>
      <t>）</t>
    </r>
  </si>
  <si>
    <t>这个表和之前的表有啥区别么？</t>
  </si>
  <si>
    <t>本月投产数量（m3）</t>
  </si>
  <si>
    <t>2500和原材料台账上领料3000不一致；1500和2000不一致</t>
  </si>
  <si>
    <t>本月产出数量（m3）</t>
  </si>
  <si>
    <t>月末结存在产品数量（m3）</t>
  </si>
  <si>
    <t>以柳桉单板为例，杨木单板同理</t>
  </si>
  <si>
    <t>1.分配材料费用</t>
  </si>
  <si>
    <t>材料费用分配率=待分配的材料费用总额/（完工产品产量+在产品约当产量）=5500000/（2400+100*100%）=2200元/立方米</t>
  </si>
  <si>
    <t>完工产品应负担材料费用=分配率*完工产品产量=2200*2400=5280000元</t>
  </si>
  <si>
    <t>在产品应负担材料费用=分配率*在产品约当产量=2200*100=220000元</t>
  </si>
  <si>
    <t>2.分配燃料及动力</t>
  </si>
  <si>
    <t>动力费用分配率=待分配动力费用总额/（完工产品产量+在产品约当产量）</t>
  </si>
  <si>
    <t>=24156/（2400+100*40%）=9.9元/立方米</t>
  </si>
  <si>
    <t>完工产品应负担动力费用=分配率*完工产品产量</t>
  </si>
  <si>
    <t>=9.9*2400=23760元</t>
  </si>
  <si>
    <t>在产品应负担动力费用=分配率*在产品约当产量</t>
  </si>
  <si>
    <t>=9.9*40=396元</t>
  </si>
  <si>
    <t>3.分配直接人工</t>
  </si>
  <si>
    <t>人工费用分配率=待分配人工费用总额/（完工产品产量+在产品约当产量）</t>
  </si>
  <si>
    <t>=66368/（2400+100*40%）=27.2元/立方米</t>
  </si>
  <si>
    <t>完工产品应负担人工费用=分配率*完工产品产量</t>
  </si>
  <si>
    <t>=27.2*2400=65280元</t>
  </si>
  <si>
    <t>在产品应负担人工费用=分配率*在产品约当产量</t>
  </si>
  <si>
    <t>=27.2*40=1088元</t>
  </si>
  <si>
    <t>4.分配制造费用</t>
  </si>
  <si>
    <t>制造费用分配率=待分配制造费用总额/（完工产品产量+在产品约当产量）</t>
  </si>
  <si>
    <t>=89548/（2400+100*40%）=36.7元/立方米</t>
  </si>
  <si>
    <t>完工产品应负担制造费用=分配率*完工产品产量=36.7*2400=88080元</t>
  </si>
  <si>
    <t>在产品应负担制造费用=分配率*在产品约当产量=36.7*40=1468元</t>
  </si>
  <si>
    <t>5.废品损失全部由完工产品承担</t>
  </si>
  <si>
    <t>完工产品应负担的废品损失=全部废品损失=-180000元</t>
  </si>
  <si>
    <t>额外增加的一行</t>
  </si>
  <si>
    <t>（3）编制半成品成本计算单</t>
  </si>
  <si>
    <t>产品成本计算单--柳桉单板</t>
  </si>
  <si>
    <t>约当产量比例法</t>
  </si>
  <si>
    <t>月初在产品</t>
  </si>
  <si>
    <t>来自上月数字</t>
  </si>
  <si>
    <t>本月投入</t>
  </si>
  <si>
    <t>来自本月XX表</t>
  </si>
  <si>
    <t>注意：数量2500来自单板车间投入产出结存表，5423750元来自材料费用分配表，包含所有的原材料的金额，不仅仅是原木</t>
  </si>
  <si>
    <t>计算合计</t>
  </si>
  <si>
    <t>约当产量</t>
  </si>
  <si>
    <t>在产品数量</t>
  </si>
  <si>
    <t>空</t>
  </si>
  <si>
    <t>在产品约当产量</t>
  </si>
  <si>
    <t>为啥空</t>
  </si>
  <si>
    <t>完工产品数量</t>
  </si>
  <si>
    <t>完工产品成本</t>
  </si>
  <si>
    <t>在产品成本</t>
  </si>
  <si>
    <t>产品成本计算单--杨木单板</t>
  </si>
  <si>
    <t>（4）编制半成品入库汇总表</t>
  </si>
  <si>
    <t>半成品入库汇总表
2017年12月31日</t>
  </si>
  <si>
    <t>产品名称</t>
  </si>
  <si>
    <t>入库数量</t>
  </si>
  <si>
    <t>总成本</t>
  </si>
  <si>
    <t>（5）编制记账凭证</t>
  </si>
  <si>
    <t>自制半成品--柳桉单板</t>
  </si>
  <si>
    <t>--柳桉单板--直接材料</t>
  </si>
  <si>
    <t>--柳桉单板--燃料及动力</t>
  </si>
  <si>
    <t>--柳桉单板--直接人工</t>
  </si>
  <si>
    <t>--柳桉单板--制造费用</t>
  </si>
  <si>
    <t>--柳桉单板--废品损失</t>
  </si>
  <si>
    <t>自制半成品--杨木单板</t>
  </si>
  <si>
    <t>--杨木单板--直接材料</t>
  </si>
  <si>
    <t>--杨木单板--燃料及动力</t>
  </si>
  <si>
    <t>--杨木单板--直接人工</t>
  </si>
  <si>
    <t>--杨木单板--制造费用</t>
  </si>
  <si>
    <t>--杨木单板--废品损失</t>
  </si>
  <si>
    <t>（6）登记生产成本明细账</t>
  </si>
  <si>
    <t>完工产品转出</t>
  </si>
  <si>
    <r>
      <rPr>
        <sz val="10.5"/>
        <color rgb="FF000000"/>
        <rFont val="宋体"/>
        <charset val="134"/>
      </rPr>
      <t>7</t>
    </r>
    <r>
      <rPr>
        <sz val="10.5"/>
        <color rgb="FF3F3F3F"/>
        <rFont val="宋体"/>
        <charset val="134"/>
      </rPr>
      <t>）登记半成品台账</t>
    </r>
  </si>
  <si>
    <t>半成品台账汇总表</t>
  </si>
  <si>
    <t>注意：标红地方和老师讲义不同</t>
  </si>
  <si>
    <t>11．半成品的收发计量</t>
  </si>
  <si>
    <r>
      <rPr>
        <sz val="10.5"/>
        <color rgb="FF000000"/>
        <rFont val="宋体"/>
        <charset val="134"/>
      </rPr>
      <t>1</t>
    </r>
    <r>
      <rPr>
        <sz val="10.5"/>
        <color rgb="FF3F3F3F"/>
        <rFont val="宋体"/>
        <charset val="134"/>
      </rPr>
      <t>）通过计算半成品的月末加权平均单价</t>
    </r>
  </si>
  <si>
    <r>
      <rPr>
        <sz val="10.5"/>
        <color rgb="FF000000"/>
        <rFont val="宋体"/>
        <charset val="134"/>
      </rPr>
      <t>2</t>
    </r>
    <r>
      <rPr>
        <sz val="10.5"/>
        <color rgb="FF3F3F3F"/>
        <rFont val="宋体"/>
        <charset val="134"/>
      </rPr>
      <t>）编制半成品出库单汇总表</t>
    </r>
  </si>
  <si>
    <t>半成品出库汇总表</t>
  </si>
  <si>
    <t>出库数量</t>
  </si>
  <si>
    <t>总计</t>
  </si>
  <si>
    <r>
      <rPr>
        <sz val="10.5"/>
        <color rgb="FF3F3F3F"/>
        <rFont val="宋体"/>
        <charset val="134"/>
      </rPr>
      <t xml:space="preserve">借：基本生产成本——普通板（半成品）　　　　　　　　　　 </t>
    </r>
    <r>
      <rPr>
        <sz val="10.5"/>
        <color rgb="FF000000"/>
        <rFont val="宋体"/>
        <charset val="134"/>
      </rPr>
      <t>6 050 000</t>
    </r>
  </si>
  <si>
    <r>
      <rPr>
        <sz val="10.5"/>
        <color rgb="FF3F3F3F"/>
        <rFont val="宋体"/>
        <charset val="134"/>
      </rPr>
      <t>——复膜板（半成品）　　　　　　　　　　　</t>
    </r>
    <r>
      <rPr>
        <sz val="10.5"/>
        <color rgb="FF000000"/>
        <rFont val="宋体"/>
        <charset val="134"/>
      </rPr>
      <t>4 014 000</t>
    </r>
  </si>
  <si>
    <r>
      <rPr>
        <sz val="10.5"/>
        <color rgb="FF3F3F3F"/>
        <rFont val="宋体"/>
        <charset val="134"/>
      </rPr>
      <t>贷：自制半成品——柳桉单板　　　　　　　　　　　　　　　　</t>
    </r>
    <r>
      <rPr>
        <sz val="10.5"/>
        <color rgb="FF000000"/>
        <rFont val="宋体"/>
        <charset val="134"/>
      </rPr>
      <t>6 050 000</t>
    </r>
  </si>
  <si>
    <r>
      <rPr>
        <sz val="10.5"/>
        <color rgb="FF3F3F3F"/>
        <rFont val="宋体"/>
        <charset val="134"/>
      </rPr>
      <t>——杨木单板　　　　　　　　　　　　　　　　</t>
    </r>
    <r>
      <rPr>
        <sz val="10.5"/>
        <color rgb="FF000000"/>
        <rFont val="宋体"/>
        <charset val="134"/>
      </rPr>
      <t>4 014 000</t>
    </r>
  </si>
  <si>
    <r>
      <rPr>
        <sz val="10.5"/>
        <color rgb="FF000000"/>
        <rFont val="宋体"/>
        <charset val="134"/>
      </rPr>
      <t>4</t>
    </r>
    <r>
      <rPr>
        <sz val="10.5"/>
        <color rgb="FF3F3F3F"/>
        <rFont val="宋体"/>
        <charset val="134"/>
      </rPr>
      <t>）登记入账</t>
    </r>
  </si>
  <si>
    <t>从8.制造费用分配复制过来</t>
  </si>
  <si>
    <t>半成品转入</t>
  </si>
  <si>
    <t>注意：红字和老师讲义不同</t>
  </si>
  <si>
    <t>12.计算完工产品成本</t>
  </si>
  <si>
    <r>
      <rPr>
        <sz val="10.5"/>
        <color rgb="FF000000"/>
        <rFont val="宋体"/>
        <charset val="134"/>
      </rPr>
      <t>1</t>
    </r>
    <r>
      <rPr>
        <sz val="10.5"/>
        <color rgb="FF3F3F3F"/>
        <rFont val="宋体"/>
        <charset val="134"/>
      </rPr>
      <t>）归集完工产品当期生产费用合计</t>
    </r>
  </si>
  <si>
    <r>
      <rPr>
        <sz val="10.5"/>
        <color rgb="FF000000"/>
        <rFont val="宋体"/>
        <charset val="134"/>
      </rPr>
      <t>2</t>
    </r>
    <r>
      <rPr>
        <sz val="10.5"/>
        <color rgb="FF3F3F3F"/>
        <rFont val="宋体"/>
        <charset val="134"/>
      </rPr>
      <t>）依据胶合车间投入产出结存表，按约当产量比例分配法将生产费用在完工产品和在产品之间进行</t>
    </r>
  </si>
  <si>
    <r>
      <rPr>
        <sz val="10.5"/>
        <color rgb="FF3F3F3F"/>
        <rFont val="宋体"/>
        <charset val="134"/>
      </rPr>
      <t>分配，其中材料按一次投料，完工率</t>
    </r>
    <r>
      <rPr>
        <sz val="10.5"/>
        <color rgb="FF000000"/>
        <rFont val="宋体"/>
        <charset val="134"/>
      </rPr>
      <t>100%</t>
    </r>
    <r>
      <rPr>
        <sz val="10.5"/>
        <color rgb="FF3F3F3F"/>
        <rFont val="宋体"/>
        <charset val="134"/>
      </rPr>
      <t>，其他成本项目，按相应完工率折算，计算过程略</t>
    </r>
  </si>
  <si>
    <t>胶合车间投入产出结存表</t>
  </si>
  <si>
    <t>普通板（产成品）产品代号201</t>
  </si>
  <si>
    <t>覆膜板（产成品）产品代号202</t>
  </si>
  <si>
    <t>月初结存在产品数量（m3)</t>
  </si>
  <si>
    <t>本月投产数量（m3)</t>
  </si>
  <si>
    <t>本月产出数量（m3)</t>
  </si>
  <si>
    <t>月末结存在产品数量（m3)</t>
  </si>
  <si>
    <t>月末在产品完工程度（m3)</t>
  </si>
  <si>
    <r>
      <rPr>
        <sz val="10.5"/>
        <color rgb="FF000000"/>
        <rFont val="宋体"/>
        <charset val="134"/>
      </rPr>
      <t>3</t>
    </r>
    <r>
      <rPr>
        <sz val="10.5"/>
        <color rgb="FF3F3F3F"/>
        <rFont val="宋体"/>
        <charset val="134"/>
      </rPr>
      <t>）编制完工产品计算单</t>
    </r>
  </si>
  <si>
    <t>产品成本计算单--普通板</t>
  </si>
  <si>
    <t>注意，红字部分和老师讲义数值不同，后续数据采用老师数据</t>
  </si>
  <si>
    <r>
      <rPr>
        <sz val="10.5"/>
        <color rgb="FF000000"/>
        <rFont val="宋体"/>
        <charset val="134"/>
      </rPr>
      <t>4</t>
    </r>
    <r>
      <rPr>
        <sz val="10.5"/>
        <color rgb="FF3F3F3F"/>
        <rFont val="宋体"/>
        <charset val="134"/>
      </rPr>
      <t>）编制产成品入库汇总表，</t>
    </r>
  </si>
  <si>
    <t>产成品入库汇总表</t>
  </si>
  <si>
    <t>（</t>
  </si>
  <si>
    <r>
      <rPr>
        <sz val="10.5"/>
        <color rgb="FF000000"/>
        <rFont val="宋体"/>
        <charset val="134"/>
      </rPr>
      <t>5</t>
    </r>
    <r>
      <rPr>
        <sz val="10.5"/>
        <color rgb="FF3F3F3F"/>
        <rFont val="宋体"/>
        <charset val="134"/>
      </rPr>
      <t>）编制记账凭证</t>
    </r>
  </si>
  <si>
    <r>
      <rPr>
        <sz val="10.5"/>
        <color rgb="FF3F3F3F"/>
        <rFont val="宋体"/>
        <charset val="134"/>
      </rPr>
      <t>借：库存商品——普通板　　　　　　　　　　　　　　　　　　</t>
    </r>
    <r>
      <rPr>
        <sz val="10.5"/>
        <color rgb="FF000000"/>
        <rFont val="宋体"/>
        <charset val="134"/>
      </rPr>
      <t>6 096 000</t>
    </r>
  </si>
  <si>
    <r>
      <rPr>
        <sz val="10.5"/>
        <color rgb="FF3F3F3F"/>
        <rFont val="宋体"/>
        <charset val="134"/>
      </rPr>
      <t>贷：基本生产成本——普通板（半成品）　　　　　　　　　</t>
    </r>
    <r>
      <rPr>
        <sz val="10.5"/>
        <color rgb="FF000000"/>
        <rFont val="宋体"/>
        <charset val="134"/>
      </rPr>
      <t>5 995 000</t>
    </r>
  </si>
  <si>
    <r>
      <rPr>
        <sz val="10.5"/>
        <color rgb="FF3F3F3F"/>
        <rFont val="宋体"/>
        <charset val="134"/>
      </rPr>
      <t xml:space="preserve">——普通板（燃料及动力）　　　　　　　　 </t>
    </r>
    <r>
      <rPr>
        <sz val="10.5"/>
        <color rgb="FF000000"/>
        <rFont val="宋体"/>
        <charset val="134"/>
      </rPr>
      <t>12 750</t>
    </r>
  </si>
  <si>
    <r>
      <rPr>
        <sz val="10.5"/>
        <color rgb="FF3F3F3F"/>
        <rFont val="宋体"/>
        <charset val="134"/>
      </rPr>
      <t xml:space="preserve">——普通板（直接人工）　　　　　　　　　 </t>
    </r>
    <r>
      <rPr>
        <sz val="10.5"/>
        <color rgb="FF000000"/>
        <rFont val="宋体"/>
        <charset val="134"/>
      </rPr>
      <t>56 250</t>
    </r>
  </si>
  <si>
    <r>
      <rPr>
        <sz val="10.5"/>
        <color rgb="FF3F3F3F"/>
        <rFont val="宋体"/>
        <charset val="134"/>
      </rPr>
      <t xml:space="preserve">——普通板（制造费用）　　　　　　　　　 </t>
    </r>
    <r>
      <rPr>
        <sz val="10.5"/>
        <color rgb="FF000000"/>
        <rFont val="宋体"/>
        <charset val="134"/>
      </rPr>
      <t>32 000</t>
    </r>
  </si>
  <si>
    <r>
      <rPr>
        <sz val="10.5"/>
        <color rgb="FF3F3F3F"/>
        <rFont val="宋体"/>
        <charset val="134"/>
      </rPr>
      <t>借：库存商品——复膜板　　　　　　　　　　　　　　　　　　　　</t>
    </r>
    <r>
      <rPr>
        <sz val="10.5"/>
        <color rgb="FF000000"/>
        <rFont val="宋体"/>
        <charset val="134"/>
      </rPr>
      <t>4 112 160</t>
    </r>
  </si>
  <si>
    <r>
      <rPr>
        <sz val="10.5"/>
        <color rgb="FF3F3F3F"/>
        <rFont val="宋体"/>
        <charset val="134"/>
      </rPr>
      <t>贷：基本生产成本——复膜板（半成品）　　　　　　　　　　　</t>
    </r>
    <r>
      <rPr>
        <sz val="10.5"/>
        <color rgb="FF000000"/>
        <rFont val="宋体"/>
        <charset val="134"/>
      </rPr>
      <t>3 960 000</t>
    </r>
  </si>
  <si>
    <r>
      <rPr>
        <sz val="10.5"/>
        <color rgb="FF3F3F3F"/>
        <rFont val="宋体"/>
        <charset val="134"/>
      </rPr>
      <t xml:space="preserve">——复膜板（燃料及动力）　　　　　　　　　　 </t>
    </r>
    <r>
      <rPr>
        <sz val="10.5"/>
        <color rgb="FF000000"/>
        <rFont val="宋体"/>
        <charset val="134"/>
      </rPr>
      <t>19 040</t>
    </r>
  </si>
  <si>
    <r>
      <rPr>
        <sz val="10.5"/>
        <color rgb="FF3F3F3F"/>
        <rFont val="宋体"/>
        <charset val="134"/>
      </rPr>
      <t xml:space="preserve">——复膜板（直接人工）　　　　　　　　　　　 </t>
    </r>
    <r>
      <rPr>
        <sz val="10.5"/>
        <color rgb="FF000000"/>
        <rFont val="宋体"/>
        <charset val="134"/>
      </rPr>
      <t>84 800</t>
    </r>
  </si>
  <si>
    <r>
      <rPr>
        <sz val="10.5"/>
        <color rgb="FF3F3F3F"/>
        <rFont val="宋体"/>
        <charset val="134"/>
      </rPr>
      <t xml:space="preserve">——复膜板（制造费用）　　　　　　　　　　　 </t>
    </r>
    <r>
      <rPr>
        <sz val="10.5"/>
        <color rgb="FF000000"/>
        <rFont val="宋体"/>
        <charset val="134"/>
      </rPr>
      <t>48 320</t>
    </r>
  </si>
  <si>
    <r>
      <rPr>
        <sz val="10.5"/>
        <color rgb="FF000000"/>
        <rFont val="宋体"/>
        <charset val="134"/>
      </rPr>
      <t>6</t>
    </r>
    <r>
      <rPr>
        <sz val="10.5"/>
        <color rgb="FF3F3F3F"/>
        <rFont val="宋体"/>
        <charset val="134"/>
      </rPr>
      <t>）登记基本生产成本明细账</t>
    </r>
  </si>
  <si>
    <t>7）登记产成品台账</t>
  </si>
  <si>
    <t>产成品台账汇总表</t>
  </si>
  <si>
    <t>本期销售</t>
  </si>
  <si>
    <t>期末结余</t>
  </si>
  <si>
    <t>注意：红字和老师的数据不同</t>
  </si>
</sst>
</file>

<file path=xl/styles.xml><?xml version="1.0" encoding="utf-8"?>
<styleSheet xmlns="http://schemas.openxmlformats.org/spreadsheetml/2006/main">
  <numFmts count="5">
    <numFmt numFmtId="176" formatCode="yyyy&quot;年&quot;m&quot;月&quot;d&quot;日&quot;;@"/>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4">
    <font>
      <sz val="11"/>
      <color theme="1"/>
      <name val="宋体"/>
      <charset val="134"/>
      <scheme val="minor"/>
    </font>
    <font>
      <sz val="10.5"/>
      <color rgb="FF3F3F3F"/>
      <name val="宋体"/>
      <charset val="134"/>
    </font>
    <font>
      <sz val="10.5"/>
      <color rgb="FF000000"/>
      <name val="宋体"/>
      <charset val="134"/>
    </font>
    <font>
      <sz val="16"/>
      <color theme="1"/>
      <name val="宋体"/>
      <charset val="134"/>
      <scheme val="minor"/>
    </font>
    <font>
      <sz val="11"/>
      <color rgb="FFFF0000"/>
      <name val="宋体"/>
      <charset val="134"/>
      <scheme val="minor"/>
    </font>
    <font>
      <sz val="10"/>
      <color theme="1"/>
      <name val="宋体"/>
      <charset val="134"/>
      <scheme val="minor"/>
    </font>
    <font>
      <sz val="6"/>
      <color theme="1"/>
      <name val="宋体"/>
      <charset val="134"/>
      <scheme val="minor"/>
    </font>
    <font>
      <sz val="11"/>
      <name val="宋体"/>
      <charset val="134"/>
      <scheme val="minor"/>
    </font>
    <font>
      <b/>
      <sz val="18"/>
      <color theme="1"/>
      <name val="宋体"/>
      <charset val="134"/>
      <scheme val="minor"/>
    </font>
    <font>
      <sz val="12"/>
      <color theme="1"/>
      <name val="宋体"/>
      <charset val="134"/>
      <scheme val="minor"/>
    </font>
    <font>
      <sz val="11"/>
      <color theme="0" tint="-0.25"/>
      <name val="宋体"/>
      <charset val="134"/>
      <scheme val="minor"/>
    </font>
    <font>
      <b/>
      <sz val="16"/>
      <color theme="1"/>
      <name val="宋体"/>
      <charset val="134"/>
      <scheme val="minor"/>
    </font>
    <font>
      <sz val="11"/>
      <color theme="0" tint="-0.15"/>
      <name val="宋体"/>
      <charset val="134"/>
      <scheme val="minor"/>
    </font>
    <font>
      <sz val="11"/>
      <color rgb="FF9C6500"/>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sz val="11"/>
      <color rgb="FF9C0006"/>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vertAlign val="superscript"/>
      <sz val="6"/>
      <color theme="1"/>
      <name val="宋体"/>
      <charset val="134"/>
      <scheme val="minor"/>
    </font>
    <font>
      <sz val="10.5"/>
      <color rgb="FF3F3F3F"/>
      <name val="Segoe UI Historic"/>
      <charset val="134"/>
    </font>
  </fonts>
  <fills count="39">
    <fill>
      <patternFill patternType="none"/>
    </fill>
    <fill>
      <patternFill patternType="gray125"/>
    </fill>
    <fill>
      <patternFill patternType="solid">
        <fgColor rgb="FFFFFF00"/>
        <bgColor indexed="64"/>
      </patternFill>
    </fill>
    <fill>
      <patternFill patternType="solid">
        <fgColor theme="0" tint="-0.25"/>
        <bgColor indexed="64"/>
      </patternFill>
    </fill>
    <fill>
      <patternFill patternType="solid">
        <fgColor theme="0" tint="-0.35"/>
        <bgColor indexed="64"/>
      </patternFill>
    </fill>
    <fill>
      <patternFill patternType="solid">
        <fgColor theme="0"/>
        <bgColor indexed="64"/>
      </patternFill>
    </fill>
    <fill>
      <patternFill patternType="solid">
        <fgColor rgb="FFFFC000"/>
        <bgColor indexed="64"/>
      </patternFill>
    </fill>
    <fill>
      <patternFill patternType="solid">
        <fgColor theme="0" tint="-0.15"/>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5" borderId="0" applyNumberFormat="0" applyBorder="0" applyAlignment="0" applyProtection="0">
      <alignment vertical="center"/>
    </xf>
    <xf numFmtId="0" fontId="18" fillId="1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24" fillId="17"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0" borderId="19" applyNumberFormat="0" applyFont="0" applyAlignment="0" applyProtection="0">
      <alignment vertical="center"/>
    </xf>
    <xf numFmtId="0" fontId="16"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7" applyNumberFormat="0" applyFill="0" applyAlignment="0" applyProtection="0">
      <alignment vertical="center"/>
    </xf>
    <xf numFmtId="0" fontId="22" fillId="0" borderId="17" applyNumberFormat="0" applyFill="0" applyAlignment="0" applyProtection="0">
      <alignment vertical="center"/>
    </xf>
    <xf numFmtId="0" fontId="16" fillId="10" borderId="0" applyNumberFormat="0" applyBorder="0" applyAlignment="0" applyProtection="0">
      <alignment vertical="center"/>
    </xf>
    <xf numFmtId="0" fontId="27" fillId="0" borderId="20" applyNumberFormat="0" applyFill="0" applyAlignment="0" applyProtection="0">
      <alignment vertical="center"/>
    </xf>
    <xf numFmtId="0" fontId="16" fillId="21" borderId="0" applyNumberFormat="0" applyBorder="0" applyAlignment="0" applyProtection="0">
      <alignment vertical="center"/>
    </xf>
    <xf numFmtId="0" fontId="21" fillId="13" borderId="16" applyNumberFormat="0" applyAlignment="0" applyProtection="0">
      <alignment vertical="center"/>
    </xf>
    <xf numFmtId="0" fontId="20" fillId="13" borderId="14" applyNumberFormat="0" applyAlignment="0" applyProtection="0">
      <alignment vertical="center"/>
    </xf>
    <xf numFmtId="0" fontId="30" fillId="23" borderId="21" applyNumberFormat="0" applyAlignment="0" applyProtection="0">
      <alignment vertical="center"/>
    </xf>
    <xf numFmtId="0" fontId="15" fillId="24" borderId="0" applyNumberFormat="0" applyBorder="0" applyAlignment="0" applyProtection="0">
      <alignment vertical="center"/>
    </xf>
    <xf numFmtId="0" fontId="16" fillId="25" borderId="0" applyNumberFormat="0" applyBorder="0" applyAlignment="0" applyProtection="0">
      <alignment vertical="center"/>
    </xf>
    <xf numFmtId="0" fontId="25" fillId="0" borderId="18" applyNumberFormat="0" applyFill="0" applyAlignment="0" applyProtection="0">
      <alignment vertical="center"/>
    </xf>
    <xf numFmtId="0" fontId="19" fillId="0" borderId="15" applyNumberFormat="0" applyFill="0" applyAlignment="0" applyProtection="0">
      <alignment vertical="center"/>
    </xf>
    <xf numFmtId="0" fontId="31" fillId="27" borderId="0" applyNumberFormat="0" applyBorder="0" applyAlignment="0" applyProtection="0">
      <alignment vertical="center"/>
    </xf>
    <xf numFmtId="0" fontId="13" fillId="8" borderId="0" applyNumberFormat="0" applyBorder="0" applyAlignment="0" applyProtection="0">
      <alignment vertical="center"/>
    </xf>
    <xf numFmtId="0" fontId="15" fillId="28" borderId="0" applyNumberFormat="0" applyBorder="0" applyAlignment="0" applyProtection="0">
      <alignment vertical="center"/>
    </xf>
    <xf numFmtId="0" fontId="16" fillId="26" borderId="0" applyNumberFormat="0" applyBorder="0" applyAlignment="0" applyProtection="0">
      <alignment vertical="center"/>
    </xf>
    <xf numFmtId="0" fontId="15" fillId="16" borderId="0" applyNumberFormat="0" applyBorder="0" applyAlignment="0" applyProtection="0">
      <alignment vertical="center"/>
    </xf>
    <xf numFmtId="0" fontId="15" fillId="32"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5" fillId="29" borderId="0" applyNumberFormat="0" applyBorder="0" applyAlignment="0" applyProtection="0">
      <alignment vertical="center"/>
    </xf>
    <xf numFmtId="0" fontId="15" fillId="22" borderId="0" applyNumberFormat="0" applyBorder="0" applyAlignment="0" applyProtection="0">
      <alignment vertical="center"/>
    </xf>
    <xf numFmtId="0" fontId="16" fillId="33" borderId="0" applyNumberFormat="0" applyBorder="0" applyAlignment="0" applyProtection="0">
      <alignment vertical="center"/>
    </xf>
    <xf numFmtId="0" fontId="15" fillId="35" borderId="0" applyNumberFormat="0" applyBorder="0" applyAlignment="0" applyProtection="0">
      <alignment vertical="center"/>
    </xf>
    <xf numFmtId="0" fontId="16" fillId="36" borderId="0" applyNumberFormat="0" applyBorder="0" applyAlignment="0" applyProtection="0">
      <alignment vertical="center"/>
    </xf>
    <xf numFmtId="0" fontId="16" fillId="37" borderId="0" applyNumberFormat="0" applyBorder="0" applyAlignment="0" applyProtection="0">
      <alignment vertical="center"/>
    </xf>
    <xf numFmtId="0" fontId="15" fillId="34" borderId="0" applyNumberFormat="0" applyBorder="0" applyAlignment="0" applyProtection="0">
      <alignment vertical="center"/>
    </xf>
    <xf numFmtId="0" fontId="16" fillId="38" borderId="0" applyNumberFormat="0" applyBorder="0" applyAlignment="0" applyProtection="0">
      <alignment vertical="center"/>
    </xf>
  </cellStyleXfs>
  <cellXfs count="9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0" fillId="3" borderId="1"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9" fontId="0" fillId="0" borderId="1" xfId="0" applyNumberFormat="1" applyBorder="1">
      <alignment vertical="center"/>
    </xf>
    <xf numFmtId="0" fontId="0" fillId="4" borderId="1" xfId="0" applyFill="1" applyBorder="1">
      <alignment vertical="center"/>
    </xf>
    <xf numFmtId="0" fontId="0" fillId="0" borderId="1" xfId="0" applyBorder="1" applyAlignment="1">
      <alignment horizontal="center" vertical="center" textRotation="255"/>
    </xf>
    <xf numFmtId="0" fontId="4" fillId="0" borderId="1" xfId="0" applyFont="1" applyBorder="1">
      <alignment vertical="center"/>
    </xf>
    <xf numFmtId="0" fontId="0" fillId="3" borderId="1" xfId="0" applyFill="1" applyBorder="1">
      <alignment vertical="center"/>
    </xf>
    <xf numFmtId="0" fontId="4" fillId="4" borderId="1" xfId="0" applyFont="1" applyFill="1" applyBorder="1">
      <alignment vertical="center"/>
    </xf>
    <xf numFmtId="0" fontId="4" fillId="0" borderId="0" xfId="0" applyFont="1">
      <alignment vertical="center"/>
    </xf>
    <xf numFmtId="0" fontId="4" fillId="3" borderId="1" xfId="0" applyFont="1" applyFill="1" applyBorder="1">
      <alignment vertical="center"/>
    </xf>
    <xf numFmtId="31" fontId="0" fillId="0" borderId="2"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4" fillId="2" borderId="0" xfId="0" applyFont="1" applyFill="1">
      <alignment vertical="center"/>
    </xf>
    <xf numFmtId="0" fontId="5"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9" fontId="0" fillId="0" borderId="1" xfId="0" applyNumberFormat="1" applyBorder="1" applyAlignment="1">
      <alignment horizontal="center" vertical="center"/>
    </xf>
    <xf numFmtId="0" fontId="7" fillId="0" borderId="1"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2" borderId="1" xfId="0" applyFont="1" applyFill="1" applyBorder="1">
      <alignment vertical="center"/>
    </xf>
    <xf numFmtId="0" fontId="8" fillId="0" borderId="0" xfId="0" applyFont="1" applyAlignment="1">
      <alignment horizontal="center" vertical="center"/>
    </xf>
    <xf numFmtId="0" fontId="0" fillId="0" borderId="1" xfId="0" applyBorder="1" applyAlignment="1">
      <alignment vertical="center" shrinkToFit="1"/>
    </xf>
    <xf numFmtId="0" fontId="0" fillId="0" borderId="0" xfId="0" applyAlignment="1">
      <alignment horizontal="right" vertical="center"/>
    </xf>
    <xf numFmtId="0" fontId="0" fillId="0" borderId="1" xfId="0" applyBorder="1" applyAlignment="1">
      <alignment horizontal="center" vertical="center" shrinkToFit="1"/>
    </xf>
    <xf numFmtId="0" fontId="0" fillId="0" borderId="4"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9" fillId="0" borderId="3" xfId="0" applyFont="1" applyBorder="1" applyAlignment="1">
      <alignment horizontal="center" vertical="center"/>
    </xf>
    <xf numFmtId="0" fontId="0" fillId="5" borderId="1" xfId="0" applyFill="1" applyBorder="1">
      <alignment vertical="center"/>
    </xf>
    <xf numFmtId="0" fontId="0" fillId="0" borderId="1" xfId="0" applyFont="1" applyFill="1" applyBorder="1" applyAlignment="1">
      <alignment vertical="center"/>
    </xf>
    <xf numFmtId="0" fontId="0" fillId="4" borderId="1" xfId="0" applyFont="1" applyFill="1" applyBorder="1" applyAlignment="1">
      <alignment vertical="center"/>
    </xf>
    <xf numFmtId="0" fontId="0" fillId="6" borderId="1" xfId="0" applyFill="1" applyBorder="1">
      <alignment vertical="center"/>
    </xf>
    <xf numFmtId="0" fontId="10" fillId="0" borderId="1" xfId="0" applyFont="1" applyFill="1" applyBorder="1" applyAlignment="1">
      <alignment vertical="center"/>
    </xf>
    <xf numFmtId="0" fontId="0" fillId="0" borderId="4" xfId="0" applyBorder="1" applyAlignment="1">
      <alignment vertical="center"/>
    </xf>
    <xf numFmtId="0" fontId="4" fillId="6" borderId="0" xfId="0" applyFont="1" applyFill="1">
      <alignment vertical="center"/>
    </xf>
    <xf numFmtId="0" fontId="0" fillId="7" borderId="1" xfId="0"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31" fontId="0" fillId="0" borderId="3" xfId="0" applyNumberFormat="1" applyBorder="1" applyAlignment="1">
      <alignment horizontal="center" vertical="center"/>
    </xf>
    <xf numFmtId="31" fontId="0" fillId="0" borderId="4" xfId="0" applyNumberForma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6" borderId="0" xfId="0" applyFill="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wrapText="1"/>
    </xf>
    <xf numFmtId="31" fontId="0" fillId="0" borderId="0" xfId="0" applyNumberFormat="1" applyAlignment="1">
      <alignment horizontal="center" vertical="center"/>
    </xf>
    <xf numFmtId="31" fontId="0" fillId="0" borderId="0" xfId="0" applyNumberFormat="1">
      <alignment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11"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31" fontId="0" fillId="0" borderId="0" xfId="0" applyNumberFormat="1" applyFont="1" applyFill="1" applyAlignment="1">
      <alignment vertical="center"/>
    </xf>
    <xf numFmtId="0" fontId="0" fillId="0" borderId="3" xfId="0" applyFont="1" applyFill="1" applyBorder="1" applyAlignment="1">
      <alignment vertical="center"/>
    </xf>
    <xf numFmtId="0" fontId="9" fillId="0" borderId="3" xfId="0" applyFont="1" applyFill="1" applyBorder="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5" borderId="1" xfId="0" applyFont="1" applyFill="1" applyBorder="1" applyAlignment="1">
      <alignment vertical="center"/>
    </xf>
    <xf numFmtId="0" fontId="0" fillId="6" borderId="1" xfId="0" applyFont="1" applyFill="1" applyBorder="1" applyAlignment="1">
      <alignment vertical="center"/>
    </xf>
    <xf numFmtId="0" fontId="1" fillId="0" borderId="0" xfId="0" applyFont="1">
      <alignment vertical="center"/>
    </xf>
    <xf numFmtId="0" fontId="0" fillId="0" borderId="2"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0" fillId="0" borderId="4" xfId="0" applyFont="1" applyFill="1" applyBorder="1" applyAlignment="1">
      <alignment vertical="center"/>
    </xf>
    <xf numFmtId="0" fontId="12" fillId="6" borderId="1" xfId="0" applyFont="1" applyFill="1" applyBorder="1" applyAlignment="1">
      <alignment vertical="center"/>
    </xf>
    <xf numFmtId="0" fontId="12" fillId="4" borderId="1" xfId="0" applyFont="1" applyFill="1" applyBorder="1" applyAlignment="1">
      <alignment vertical="center"/>
    </xf>
    <xf numFmtId="31" fontId="0" fillId="0" borderId="0" xfId="0" applyNumberFormat="1" applyFont="1" applyFill="1" applyAlignment="1" quotePrefix="1">
      <alignment vertical="center"/>
    </xf>
    <xf numFmtId="0" fontId="0" fillId="0" borderId="0" xfId="0"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5"/>
  <sheetViews>
    <sheetView zoomScale="115" zoomScaleNormal="115" topLeftCell="C1" workbookViewId="0">
      <selection activeCell="A4" sqref="$A4:$XFD123"/>
    </sheetView>
  </sheetViews>
  <sheetFormatPr defaultColWidth="8.88073394495413" defaultRowHeight="14.5"/>
  <sheetData>
    <row r="1" ht="15.7" spans="1:21">
      <c r="A1" s="87"/>
      <c r="B1" s="79"/>
      <c r="C1" s="80" t="s">
        <v>0</v>
      </c>
      <c r="D1" s="80"/>
      <c r="E1" s="80"/>
      <c r="F1" s="80"/>
      <c r="G1" s="80"/>
      <c r="H1" s="80"/>
      <c r="I1" s="80"/>
      <c r="J1" s="80"/>
      <c r="K1" s="80"/>
      <c r="L1" s="80"/>
      <c r="M1" s="80"/>
      <c r="N1" s="80"/>
      <c r="O1" s="80"/>
      <c r="P1" s="80"/>
      <c r="Q1" s="80"/>
      <c r="R1" s="82" t="s">
        <v>1</v>
      </c>
      <c r="S1" s="82"/>
      <c r="T1" s="82"/>
      <c r="U1" s="90"/>
    </row>
    <row r="2" spans="1:21">
      <c r="A2" s="49"/>
      <c r="B2" s="77" t="s">
        <v>2</v>
      </c>
      <c r="C2" s="77"/>
      <c r="D2" s="77"/>
      <c r="E2" s="81" t="s">
        <v>3</v>
      </c>
      <c r="F2" s="82"/>
      <c r="G2" s="83"/>
      <c r="H2" s="77" t="s">
        <v>4</v>
      </c>
      <c r="I2" s="77"/>
      <c r="J2" s="77"/>
      <c r="K2" s="77" t="s">
        <v>5</v>
      </c>
      <c r="L2" s="77"/>
      <c r="M2" s="77"/>
      <c r="N2" s="77"/>
      <c r="O2" s="77"/>
      <c r="P2" s="88" t="s">
        <v>6</v>
      </c>
      <c r="Q2" s="88"/>
      <c r="R2" s="88"/>
      <c r="S2" s="88" t="s">
        <v>7</v>
      </c>
      <c r="T2" s="88"/>
      <c r="U2" s="88"/>
    </row>
    <row r="3" spans="1:21">
      <c r="A3" s="49" t="s">
        <v>8</v>
      </c>
      <c r="B3" s="49" t="s">
        <v>9</v>
      </c>
      <c r="C3" s="84" t="s">
        <v>10</v>
      </c>
      <c r="D3" s="49" t="s">
        <v>11</v>
      </c>
      <c r="E3" s="49" t="s">
        <v>9</v>
      </c>
      <c r="F3" s="49" t="s">
        <v>10</v>
      </c>
      <c r="G3" s="49" t="s">
        <v>11</v>
      </c>
      <c r="H3" s="49" t="s">
        <v>9</v>
      </c>
      <c r="I3" s="85" t="s">
        <v>10</v>
      </c>
      <c r="J3" s="49" t="s">
        <v>11</v>
      </c>
      <c r="K3" s="49" t="s">
        <v>12</v>
      </c>
      <c r="L3" s="77" t="s">
        <v>13</v>
      </c>
      <c r="M3" s="77" t="s">
        <v>9</v>
      </c>
      <c r="N3" s="85" t="s">
        <v>10</v>
      </c>
      <c r="O3" s="77" t="s">
        <v>11</v>
      </c>
      <c r="P3" s="88" t="s">
        <v>9</v>
      </c>
      <c r="Q3" s="91" t="s">
        <v>10</v>
      </c>
      <c r="R3" s="88" t="s">
        <v>11</v>
      </c>
      <c r="S3" s="88" t="s">
        <v>9</v>
      </c>
      <c r="T3" s="91" t="s">
        <v>10</v>
      </c>
      <c r="U3" s="88" t="s">
        <v>11</v>
      </c>
    </row>
    <row r="4" spans="1:21">
      <c r="A4" s="49" t="s">
        <v>14</v>
      </c>
      <c r="B4" s="49">
        <v>2000</v>
      </c>
      <c r="C4" s="49">
        <v>0.182</v>
      </c>
      <c r="D4" s="50">
        <f t="shared" ref="D4:D13" si="0">B4*C4</f>
        <v>364</v>
      </c>
      <c r="E4" s="49">
        <v>2000</v>
      </c>
      <c r="F4" s="49">
        <v>0.178</v>
      </c>
      <c r="G4" s="50">
        <f t="shared" ref="G4:G13" si="1">E4*F4</f>
        <v>356</v>
      </c>
      <c r="H4" s="50">
        <f t="shared" ref="H4:H13" si="2">B4+E4</f>
        <v>4000</v>
      </c>
      <c r="I4" s="52">
        <v>0.18</v>
      </c>
      <c r="J4" s="50">
        <f>H4*I4</f>
        <v>720</v>
      </c>
      <c r="K4" s="49" t="s">
        <v>15</v>
      </c>
      <c r="L4" s="49" t="s">
        <v>16</v>
      </c>
      <c r="M4" s="49">
        <v>3000</v>
      </c>
      <c r="N4" s="50">
        <f t="shared" ref="N4:N7" si="3">I4</f>
        <v>0.18</v>
      </c>
      <c r="O4" s="50">
        <f t="shared" ref="O4:O7" si="4">M4*N4</f>
        <v>540</v>
      </c>
      <c r="P4" s="12">
        <v>100</v>
      </c>
      <c r="Q4" s="92">
        <f t="shared" ref="Q4:Q13" si="5">I4</f>
        <v>0.18</v>
      </c>
      <c r="R4" s="92">
        <f t="shared" ref="R4:R13" si="6">Q4*P4</f>
        <v>18</v>
      </c>
      <c r="S4" s="92">
        <f t="shared" ref="S4:S13" si="7">H4-M4+P4</f>
        <v>1100</v>
      </c>
      <c r="T4" s="92">
        <f t="shared" ref="T4:T13" si="8">I4</f>
        <v>0.18</v>
      </c>
      <c r="U4" s="92">
        <f t="shared" ref="U4:U13" si="9">T4*S4</f>
        <v>198</v>
      </c>
    </row>
    <row r="5" spans="1:21">
      <c r="A5" s="49" t="s">
        <v>17</v>
      </c>
      <c r="B5" s="49">
        <v>3000</v>
      </c>
      <c r="C5" s="49">
        <v>0.163</v>
      </c>
      <c r="D5" s="50">
        <f t="shared" si="0"/>
        <v>489</v>
      </c>
      <c r="E5" s="49">
        <v>1000</v>
      </c>
      <c r="F5" s="49">
        <v>0.159</v>
      </c>
      <c r="G5" s="50">
        <f t="shared" si="1"/>
        <v>159</v>
      </c>
      <c r="H5" s="50">
        <f t="shared" si="2"/>
        <v>4000</v>
      </c>
      <c r="I5" s="52">
        <v>0.162</v>
      </c>
      <c r="J5" s="50">
        <f>H5*I5</f>
        <v>648</v>
      </c>
      <c r="K5" s="49" t="s">
        <v>15</v>
      </c>
      <c r="L5" s="49" t="s">
        <v>18</v>
      </c>
      <c r="M5" s="49">
        <v>2000</v>
      </c>
      <c r="N5" s="50">
        <f t="shared" si="3"/>
        <v>0.162</v>
      </c>
      <c r="O5" s="50">
        <f t="shared" si="4"/>
        <v>324</v>
      </c>
      <c r="P5" s="12">
        <v>60</v>
      </c>
      <c r="Q5" s="92">
        <f t="shared" si="5"/>
        <v>0.162</v>
      </c>
      <c r="R5" s="92">
        <f t="shared" si="6"/>
        <v>9.72</v>
      </c>
      <c r="S5" s="92">
        <f t="shared" si="7"/>
        <v>2060</v>
      </c>
      <c r="T5" s="92">
        <f t="shared" si="8"/>
        <v>0.162</v>
      </c>
      <c r="U5" s="92">
        <f t="shared" si="9"/>
        <v>333.72</v>
      </c>
    </row>
    <row r="6" spans="1:21">
      <c r="A6" s="49" t="s">
        <v>19</v>
      </c>
      <c r="B6" s="49"/>
      <c r="C6" s="49"/>
      <c r="D6" s="50">
        <f t="shared" si="0"/>
        <v>0</v>
      </c>
      <c r="E6" s="49"/>
      <c r="F6" s="49"/>
      <c r="G6" s="50">
        <f t="shared" si="1"/>
        <v>0</v>
      </c>
      <c r="H6" s="50">
        <f t="shared" si="2"/>
        <v>0</v>
      </c>
      <c r="I6" s="52"/>
      <c r="J6" s="50">
        <f t="shared" ref="J6:O6" si="10">D6+G6</f>
        <v>0</v>
      </c>
      <c r="K6" s="49"/>
      <c r="L6" s="49"/>
      <c r="M6" s="49"/>
      <c r="N6" s="50">
        <f t="shared" si="10"/>
        <v>0</v>
      </c>
      <c r="O6" s="50">
        <f t="shared" si="10"/>
        <v>0</v>
      </c>
      <c r="P6" s="89"/>
      <c r="Q6" s="92">
        <f t="shared" si="5"/>
        <v>0</v>
      </c>
      <c r="R6" s="92">
        <f t="shared" si="6"/>
        <v>0</v>
      </c>
      <c r="S6" s="92">
        <f t="shared" si="7"/>
        <v>0</v>
      </c>
      <c r="T6" s="92">
        <f t="shared" si="8"/>
        <v>0</v>
      </c>
      <c r="U6" s="92">
        <f t="shared" si="9"/>
        <v>0</v>
      </c>
    </row>
    <row r="7" spans="1:21">
      <c r="A7" s="49" t="s">
        <v>20</v>
      </c>
      <c r="B7" s="49">
        <v>2000</v>
      </c>
      <c r="C7" s="49">
        <v>0.00012</v>
      </c>
      <c r="D7" s="50">
        <f t="shared" si="0"/>
        <v>0.24</v>
      </c>
      <c r="E7" s="49">
        <v>6000</v>
      </c>
      <c r="F7" s="49">
        <v>0.00012</v>
      </c>
      <c r="G7" s="50">
        <f t="shared" si="1"/>
        <v>0.72</v>
      </c>
      <c r="H7" s="50">
        <f t="shared" si="2"/>
        <v>8000</v>
      </c>
      <c r="I7" s="52">
        <v>0.00012</v>
      </c>
      <c r="J7" s="50">
        <f>D7+G7</f>
        <v>0.96</v>
      </c>
      <c r="K7" s="49" t="s">
        <v>15</v>
      </c>
      <c r="L7" s="49" t="s">
        <v>21</v>
      </c>
      <c r="M7" s="49">
        <v>5000</v>
      </c>
      <c r="N7" s="50">
        <f t="shared" si="3"/>
        <v>0.00012</v>
      </c>
      <c r="O7" s="50">
        <f t="shared" si="4"/>
        <v>0.6</v>
      </c>
      <c r="P7" s="89">
        <v>3000</v>
      </c>
      <c r="Q7" s="92">
        <f t="shared" si="5"/>
        <v>0.00012</v>
      </c>
      <c r="R7" s="92">
        <f t="shared" si="6"/>
        <v>0.36</v>
      </c>
      <c r="S7" s="92">
        <f t="shared" si="7"/>
        <v>6000</v>
      </c>
      <c r="T7" s="92">
        <f t="shared" si="8"/>
        <v>0.00012</v>
      </c>
      <c r="U7" s="92">
        <f t="shared" si="9"/>
        <v>0.72</v>
      </c>
    </row>
    <row r="8" spans="1:21">
      <c r="A8" s="49" t="s">
        <v>22</v>
      </c>
      <c r="B8" s="49"/>
      <c r="C8" s="49"/>
      <c r="D8" s="50">
        <f t="shared" si="0"/>
        <v>0</v>
      </c>
      <c r="E8" s="49"/>
      <c r="F8" s="49"/>
      <c r="G8" s="50">
        <f t="shared" si="1"/>
        <v>0</v>
      </c>
      <c r="H8" s="50">
        <f t="shared" si="2"/>
        <v>0</v>
      </c>
      <c r="I8" s="49"/>
      <c r="J8" s="50">
        <f t="shared" ref="J8:O8" si="11">D8+G8</f>
        <v>0</v>
      </c>
      <c r="K8" s="49"/>
      <c r="L8" s="49"/>
      <c r="M8" s="49"/>
      <c r="N8" s="50">
        <f t="shared" si="11"/>
        <v>0</v>
      </c>
      <c r="O8" s="50">
        <f t="shared" si="11"/>
        <v>0</v>
      </c>
      <c r="P8" s="89">
        <v>104</v>
      </c>
      <c r="Q8" s="92">
        <f t="shared" si="5"/>
        <v>0</v>
      </c>
      <c r="R8" s="92">
        <f t="shared" si="6"/>
        <v>0</v>
      </c>
      <c r="S8" s="92">
        <f t="shared" si="7"/>
        <v>104</v>
      </c>
      <c r="T8" s="92">
        <f t="shared" si="8"/>
        <v>0</v>
      </c>
      <c r="U8" s="92">
        <f t="shared" si="9"/>
        <v>0</v>
      </c>
    </row>
    <row r="9" spans="1:21">
      <c r="A9" s="49" t="s">
        <v>23</v>
      </c>
      <c r="B9" s="49"/>
      <c r="C9" s="49"/>
      <c r="D9" s="50">
        <f t="shared" si="0"/>
        <v>0</v>
      </c>
      <c r="E9" s="49"/>
      <c r="F9" s="49"/>
      <c r="G9" s="50">
        <f t="shared" si="1"/>
        <v>0</v>
      </c>
      <c r="H9" s="50">
        <f t="shared" si="2"/>
        <v>0</v>
      </c>
      <c r="I9" s="49"/>
      <c r="J9" s="50">
        <f t="shared" ref="J9:O9" si="12">D9+G9</f>
        <v>0</v>
      </c>
      <c r="K9" s="49"/>
      <c r="L9" s="49"/>
      <c r="M9" s="49"/>
      <c r="N9" s="50">
        <f t="shared" si="12"/>
        <v>0</v>
      </c>
      <c r="O9" s="50">
        <f t="shared" si="12"/>
        <v>0</v>
      </c>
      <c r="P9" s="89">
        <v>105</v>
      </c>
      <c r="Q9" s="92">
        <f t="shared" si="5"/>
        <v>0</v>
      </c>
      <c r="R9" s="92">
        <f t="shared" si="6"/>
        <v>0</v>
      </c>
      <c r="S9" s="92">
        <f t="shared" si="7"/>
        <v>105</v>
      </c>
      <c r="T9" s="92">
        <f t="shared" si="8"/>
        <v>0</v>
      </c>
      <c r="U9" s="92">
        <f t="shared" si="9"/>
        <v>0</v>
      </c>
    </row>
    <row r="10" spans="1:21">
      <c r="A10" s="49" t="s">
        <v>24</v>
      </c>
      <c r="B10" s="49"/>
      <c r="C10" s="49"/>
      <c r="D10" s="50">
        <f t="shared" si="0"/>
        <v>0</v>
      </c>
      <c r="E10" s="49"/>
      <c r="F10" s="49"/>
      <c r="G10" s="50">
        <f t="shared" si="1"/>
        <v>0</v>
      </c>
      <c r="H10" s="50">
        <f t="shared" si="2"/>
        <v>0</v>
      </c>
      <c r="I10" s="49"/>
      <c r="J10" s="50">
        <f t="shared" ref="J10:O10" si="13">D10+G10</f>
        <v>0</v>
      </c>
      <c r="K10" s="49"/>
      <c r="L10" s="49"/>
      <c r="M10" s="49"/>
      <c r="N10" s="50">
        <f t="shared" si="13"/>
        <v>0</v>
      </c>
      <c r="O10" s="50">
        <f t="shared" si="13"/>
        <v>0</v>
      </c>
      <c r="P10" s="89">
        <v>106</v>
      </c>
      <c r="Q10" s="92">
        <f t="shared" si="5"/>
        <v>0</v>
      </c>
      <c r="R10" s="92">
        <f t="shared" si="6"/>
        <v>0</v>
      </c>
      <c r="S10" s="92">
        <f t="shared" si="7"/>
        <v>106</v>
      </c>
      <c r="T10" s="92">
        <f t="shared" si="8"/>
        <v>0</v>
      </c>
      <c r="U10" s="92">
        <f t="shared" si="9"/>
        <v>0</v>
      </c>
    </row>
    <row r="11" spans="1:21">
      <c r="A11" s="49" t="s">
        <v>25</v>
      </c>
      <c r="B11" s="49"/>
      <c r="C11" s="49"/>
      <c r="D11" s="50">
        <f t="shared" si="0"/>
        <v>0</v>
      </c>
      <c r="E11" s="49"/>
      <c r="F11" s="49"/>
      <c r="G11" s="50">
        <f t="shared" si="1"/>
        <v>0</v>
      </c>
      <c r="H11" s="50">
        <f t="shared" si="2"/>
        <v>0</v>
      </c>
      <c r="I11" s="49"/>
      <c r="J11" s="50">
        <f t="shared" ref="J11:O11" si="14">D11+G11</f>
        <v>0</v>
      </c>
      <c r="K11" s="49"/>
      <c r="L11" s="49"/>
      <c r="M11" s="49"/>
      <c r="N11" s="50">
        <f t="shared" si="14"/>
        <v>0</v>
      </c>
      <c r="O11" s="50">
        <f t="shared" si="14"/>
        <v>0</v>
      </c>
      <c r="P11" s="89">
        <v>107</v>
      </c>
      <c r="Q11" s="92">
        <f t="shared" si="5"/>
        <v>0</v>
      </c>
      <c r="R11" s="92">
        <f t="shared" si="6"/>
        <v>0</v>
      </c>
      <c r="S11" s="92">
        <f t="shared" si="7"/>
        <v>107</v>
      </c>
      <c r="T11" s="92">
        <f t="shared" si="8"/>
        <v>0</v>
      </c>
      <c r="U11" s="92">
        <f t="shared" si="9"/>
        <v>0</v>
      </c>
    </row>
    <row r="12" spans="1:21">
      <c r="A12" s="49" t="s">
        <v>26</v>
      </c>
      <c r="B12" s="49"/>
      <c r="C12" s="49"/>
      <c r="D12" s="50">
        <f t="shared" si="0"/>
        <v>0</v>
      </c>
      <c r="E12" s="49"/>
      <c r="F12" s="49"/>
      <c r="G12" s="50">
        <f t="shared" si="1"/>
        <v>0</v>
      </c>
      <c r="H12" s="50">
        <f t="shared" si="2"/>
        <v>0</v>
      </c>
      <c r="I12" s="49"/>
      <c r="J12" s="50">
        <f t="shared" ref="J12:O12" si="15">D12+G12</f>
        <v>0</v>
      </c>
      <c r="K12" s="49"/>
      <c r="L12" s="49"/>
      <c r="M12" s="49"/>
      <c r="N12" s="50">
        <f t="shared" si="15"/>
        <v>0</v>
      </c>
      <c r="O12" s="50">
        <f t="shared" si="15"/>
        <v>0</v>
      </c>
      <c r="P12" s="89">
        <v>108</v>
      </c>
      <c r="Q12" s="92">
        <f t="shared" si="5"/>
        <v>0</v>
      </c>
      <c r="R12" s="92">
        <f t="shared" si="6"/>
        <v>0</v>
      </c>
      <c r="S12" s="92">
        <f t="shared" si="7"/>
        <v>108</v>
      </c>
      <c r="T12" s="92">
        <f t="shared" si="8"/>
        <v>0</v>
      </c>
      <c r="U12" s="92">
        <f t="shared" si="9"/>
        <v>0</v>
      </c>
    </row>
    <row r="13" spans="1:21">
      <c r="A13" s="49" t="s">
        <v>27</v>
      </c>
      <c r="B13" s="49"/>
      <c r="C13" s="49"/>
      <c r="D13" s="50">
        <f t="shared" si="0"/>
        <v>0</v>
      </c>
      <c r="E13" s="49"/>
      <c r="F13" s="49"/>
      <c r="G13" s="50">
        <f t="shared" si="1"/>
        <v>0</v>
      </c>
      <c r="H13" s="50">
        <f t="shared" si="2"/>
        <v>0</v>
      </c>
      <c r="I13" s="49"/>
      <c r="J13" s="50">
        <f t="shared" ref="J13:O13" si="16">D13+G13</f>
        <v>0</v>
      </c>
      <c r="K13" s="49"/>
      <c r="L13" s="49"/>
      <c r="M13" s="49"/>
      <c r="N13" s="50">
        <f t="shared" si="16"/>
        <v>0</v>
      </c>
      <c r="O13" s="50">
        <f t="shared" si="16"/>
        <v>0</v>
      </c>
      <c r="P13" s="89">
        <v>109</v>
      </c>
      <c r="Q13" s="92">
        <f t="shared" si="5"/>
        <v>0</v>
      </c>
      <c r="R13" s="92">
        <f t="shared" si="6"/>
        <v>0</v>
      </c>
      <c r="S13" s="92">
        <f t="shared" si="7"/>
        <v>109</v>
      </c>
      <c r="T13" s="92">
        <f t="shared" si="8"/>
        <v>0</v>
      </c>
      <c r="U13" s="92">
        <f t="shared" si="9"/>
        <v>0</v>
      </c>
    </row>
    <row r="18" spans="1:7">
      <c r="A18" s="5" t="s">
        <v>28</v>
      </c>
      <c r="B18" s="6"/>
      <c r="C18" s="6"/>
      <c r="D18" s="6"/>
      <c r="E18" s="6"/>
      <c r="F18" s="6"/>
      <c r="G18" s="10"/>
    </row>
    <row r="19" spans="1:7">
      <c r="A19" s="12" t="s">
        <v>29</v>
      </c>
      <c r="B19" s="68" t="s">
        <v>30</v>
      </c>
      <c r="C19" s="68"/>
      <c r="D19" s="68"/>
      <c r="E19" s="68" t="s">
        <v>31</v>
      </c>
      <c r="F19" s="68"/>
      <c r="G19" s="68"/>
    </row>
    <row r="20" spans="1:7">
      <c r="A20" s="12" t="s">
        <v>32</v>
      </c>
      <c r="B20" s="68">
        <v>50</v>
      </c>
      <c r="C20" s="68"/>
      <c r="D20" s="68"/>
      <c r="E20" s="68">
        <v>180</v>
      </c>
      <c r="F20" s="68"/>
      <c r="G20" s="68"/>
    </row>
    <row r="21" spans="1:7">
      <c r="A21" s="12" t="s">
        <v>33</v>
      </c>
      <c r="B21" s="68">
        <v>2500</v>
      </c>
      <c r="C21" s="68"/>
      <c r="D21" s="68"/>
      <c r="E21" s="68">
        <v>1500</v>
      </c>
      <c r="F21" s="68"/>
      <c r="G21" s="68"/>
    </row>
    <row r="22" spans="1:7">
      <c r="A22" s="12" t="s">
        <v>34</v>
      </c>
      <c r="B22" s="68">
        <v>2400</v>
      </c>
      <c r="C22" s="68"/>
      <c r="D22" s="68"/>
      <c r="E22" s="68">
        <v>1600</v>
      </c>
      <c r="F22" s="68"/>
      <c r="G22" s="68"/>
    </row>
    <row r="23" spans="1:7">
      <c r="A23" s="12" t="s">
        <v>35</v>
      </c>
      <c r="B23" s="68">
        <v>100</v>
      </c>
      <c r="C23" s="68"/>
      <c r="D23" s="68"/>
      <c r="E23" s="68">
        <v>50</v>
      </c>
      <c r="F23" s="68"/>
      <c r="G23" s="68"/>
    </row>
    <row r="24" spans="1:7">
      <c r="A24" s="12" t="s">
        <v>36</v>
      </c>
      <c r="B24" s="68">
        <v>0.4</v>
      </c>
      <c r="C24" s="68"/>
      <c r="D24" s="68"/>
      <c r="E24" s="68">
        <v>0.4</v>
      </c>
      <c r="F24" s="68"/>
      <c r="G24" s="68"/>
    </row>
    <row r="25" spans="1:7">
      <c r="A25" s="56" t="s">
        <v>37</v>
      </c>
      <c r="B25" s="57"/>
      <c r="C25" s="57"/>
      <c r="D25" s="57"/>
      <c r="E25" s="57"/>
      <c r="F25" s="57"/>
      <c r="G25" s="58"/>
    </row>
  </sheetData>
  <mergeCells count="21">
    <mergeCell ref="R1:T1"/>
    <mergeCell ref="B2:D2"/>
    <mergeCell ref="E2:G2"/>
    <mergeCell ref="H2:J2"/>
    <mergeCell ref="K2:O2"/>
    <mergeCell ref="P2:R2"/>
    <mergeCell ref="S2:U2"/>
    <mergeCell ref="A18:G18"/>
    <mergeCell ref="B19:D19"/>
    <mergeCell ref="E19:G19"/>
    <mergeCell ref="B20:D20"/>
    <mergeCell ref="E20:G20"/>
    <mergeCell ref="B21:D21"/>
    <mergeCell ref="E21:G21"/>
    <mergeCell ref="B22:D22"/>
    <mergeCell ref="E22:G22"/>
    <mergeCell ref="B23:D23"/>
    <mergeCell ref="E23:G23"/>
    <mergeCell ref="B24:D24"/>
    <mergeCell ref="E24:G24"/>
    <mergeCell ref="A25:G2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4"/>
  <sheetViews>
    <sheetView topLeftCell="A22" workbookViewId="0">
      <selection activeCell="A4" sqref="$A4:$XFD123"/>
    </sheetView>
  </sheetViews>
  <sheetFormatPr defaultColWidth="9" defaultRowHeight="14.5"/>
  <cols>
    <col min="1" max="1" width="14.3761467889908" customWidth="1"/>
    <col min="2" max="2" width="8.84403669724771" customWidth="1"/>
    <col min="3" max="3" width="5.09174311926605" customWidth="1"/>
    <col min="4" max="4" width="7.68807339449541" customWidth="1"/>
    <col min="5" max="5" width="5.09174311926605" customWidth="1"/>
    <col min="6" max="8" width="5.19266055045872" customWidth="1"/>
    <col min="9" max="11" width="5.57798165137615" customWidth="1"/>
    <col min="12" max="12" width="6.05504587155963" customWidth="1"/>
    <col min="13" max="21" width="7.93577981651376" customWidth="1"/>
    <col min="22" max="22" width="5.57798165137615" customWidth="1"/>
  </cols>
  <sheetData>
    <row r="1" spans="1:1">
      <c r="A1" t="s">
        <v>329</v>
      </c>
    </row>
    <row r="2" spans="1:1">
      <c r="A2" t="s">
        <v>330</v>
      </c>
    </row>
    <row r="3" ht="38" customHeight="1" spans="1:4">
      <c r="A3" s="40" t="s">
        <v>331</v>
      </c>
      <c r="B3" s="40"/>
      <c r="C3" s="40"/>
      <c r="D3" s="40"/>
    </row>
    <row r="4" spans="1:4">
      <c r="A4" s="41" t="s">
        <v>248</v>
      </c>
      <c r="B4" s="41" t="s">
        <v>9</v>
      </c>
      <c r="C4" s="41" t="s">
        <v>10</v>
      </c>
      <c r="D4" s="41" t="s">
        <v>11</v>
      </c>
    </row>
    <row r="5" spans="1:4">
      <c r="A5" s="41" t="s">
        <v>332</v>
      </c>
      <c r="B5" s="41">
        <v>100</v>
      </c>
      <c r="C5" s="41">
        <v>1800</v>
      </c>
      <c r="D5" s="41">
        <v>180000</v>
      </c>
    </row>
    <row r="6" spans="1:4">
      <c r="A6" s="41" t="s">
        <v>333</v>
      </c>
      <c r="B6" s="41">
        <v>60</v>
      </c>
      <c r="C6" s="41">
        <v>1620</v>
      </c>
      <c r="D6" s="41">
        <v>97200</v>
      </c>
    </row>
    <row r="7" spans="1:4">
      <c r="A7" s="41" t="s">
        <v>4</v>
      </c>
      <c r="B7" s="41">
        <v>160</v>
      </c>
      <c r="C7" s="41"/>
      <c r="D7" s="41">
        <f>SUM(D5:D6)</f>
        <v>277200</v>
      </c>
    </row>
    <row r="12" spans="1:1">
      <c r="A12" t="s">
        <v>334</v>
      </c>
    </row>
    <row r="13" spans="1:5">
      <c r="A13" s="42" t="s">
        <v>335</v>
      </c>
      <c r="B13" t="s">
        <v>50</v>
      </c>
      <c r="C13" s="94" t="s">
        <v>336</v>
      </c>
      <c r="E13">
        <v>180000</v>
      </c>
    </row>
    <row r="14" spans="3:5">
      <c r="C14" s="94" t="s">
        <v>337</v>
      </c>
      <c r="E14">
        <v>97200</v>
      </c>
    </row>
    <row r="15" spans="2:7">
      <c r="B15" s="42" t="s">
        <v>338</v>
      </c>
      <c r="C15" t="s">
        <v>148</v>
      </c>
      <c r="D15" t="s">
        <v>339</v>
      </c>
      <c r="F15">
        <v>180000</v>
      </c>
      <c r="G15" t="s">
        <v>340</v>
      </c>
    </row>
    <row r="16" spans="4:6">
      <c r="D16" t="s">
        <v>341</v>
      </c>
      <c r="F16">
        <v>97200</v>
      </c>
    </row>
    <row r="18" spans="1:4">
      <c r="A18" s="42" t="s">
        <v>335</v>
      </c>
      <c r="B18" t="s">
        <v>342</v>
      </c>
      <c r="D18">
        <v>180000</v>
      </c>
    </row>
    <row r="19" spans="3:4">
      <c r="C19" s="94" t="s">
        <v>337</v>
      </c>
      <c r="D19">
        <v>97200</v>
      </c>
    </row>
    <row r="20" spans="3:6">
      <c r="C20" t="s">
        <v>338</v>
      </c>
      <c r="D20" t="s">
        <v>343</v>
      </c>
      <c r="F20">
        <v>180000</v>
      </c>
    </row>
    <row r="21" spans="5:6">
      <c r="E21" s="94" t="s">
        <v>337</v>
      </c>
      <c r="F21">
        <v>97200</v>
      </c>
    </row>
    <row r="23" spans="1:1">
      <c r="A23" t="s">
        <v>344</v>
      </c>
    </row>
    <row r="25" ht="25" customHeight="1" spans="2:10">
      <c r="B25" s="25" t="s">
        <v>345</v>
      </c>
      <c r="C25" s="25"/>
      <c r="D25" s="25"/>
      <c r="E25" s="25"/>
      <c r="F25" s="25"/>
      <c r="G25" s="25"/>
      <c r="H25" s="25"/>
      <c r="I25" s="25"/>
      <c r="J25" s="25"/>
    </row>
    <row r="26" spans="2:18">
      <c r="B26" s="41" t="s">
        <v>346</v>
      </c>
      <c r="C26" s="41"/>
      <c r="D26" s="41"/>
      <c r="E26" s="41"/>
      <c r="F26" s="41"/>
      <c r="G26" s="41"/>
      <c r="H26" s="41"/>
      <c r="I26" s="41" t="s">
        <v>41</v>
      </c>
      <c r="J26" s="41"/>
      <c r="M26" t="s">
        <v>40</v>
      </c>
      <c r="R26" t="s">
        <v>41</v>
      </c>
    </row>
    <row r="27" spans="2:21">
      <c r="B27" s="41" t="s">
        <v>78</v>
      </c>
      <c r="C27" s="41"/>
      <c r="D27" s="41" t="s">
        <v>42</v>
      </c>
      <c r="E27" s="43" t="s">
        <v>43</v>
      </c>
      <c r="F27" s="43"/>
      <c r="G27" s="43"/>
      <c r="H27" s="43"/>
      <c r="I27" s="43"/>
      <c r="J27" s="43"/>
      <c r="M27" s="4">
        <v>2019</v>
      </c>
      <c r="N27" s="4"/>
      <c r="O27" s="4" t="s">
        <v>42</v>
      </c>
      <c r="P27" s="4" t="s">
        <v>43</v>
      </c>
      <c r="Q27" s="4"/>
      <c r="R27" s="4"/>
      <c r="S27" s="4"/>
      <c r="T27" s="4"/>
      <c r="U27" s="4"/>
    </row>
    <row r="28" spans="2:21">
      <c r="B28" s="41" t="s">
        <v>44</v>
      </c>
      <c r="C28" s="41" t="s">
        <v>45</v>
      </c>
      <c r="D28" s="44"/>
      <c r="E28" s="41" t="s">
        <v>46</v>
      </c>
      <c r="F28" s="41" t="s">
        <v>47</v>
      </c>
      <c r="G28" s="41" t="s">
        <v>48</v>
      </c>
      <c r="H28" s="41" t="s">
        <v>49</v>
      </c>
      <c r="I28" s="41" t="s">
        <v>50</v>
      </c>
      <c r="J28" s="41" t="s">
        <v>4</v>
      </c>
      <c r="M28" s="4" t="s">
        <v>44</v>
      </c>
      <c r="N28" s="4" t="s">
        <v>45</v>
      </c>
      <c r="O28" s="4"/>
      <c r="P28" s="4" t="s">
        <v>46</v>
      </c>
      <c r="Q28" s="4" t="s">
        <v>47</v>
      </c>
      <c r="R28" s="4" t="s">
        <v>48</v>
      </c>
      <c r="S28" s="4" t="s">
        <v>49</v>
      </c>
      <c r="T28" s="4" t="s">
        <v>50</v>
      </c>
      <c r="U28" s="4" t="s">
        <v>4</v>
      </c>
    </row>
    <row r="29" spans="2:21">
      <c r="B29" s="41">
        <v>7</v>
      </c>
      <c r="C29" s="41">
        <v>1</v>
      </c>
      <c r="D29" s="44" t="s">
        <v>51</v>
      </c>
      <c r="E29" s="41">
        <v>96250</v>
      </c>
      <c r="F29" s="41">
        <v>156</v>
      </c>
      <c r="G29" s="41">
        <v>368</v>
      </c>
      <c r="H29" s="41">
        <v>796</v>
      </c>
      <c r="I29" s="41">
        <v>0</v>
      </c>
      <c r="J29" s="41">
        <f>SUM(E29:I29)</f>
        <v>97570</v>
      </c>
      <c r="M29" s="4">
        <v>7</v>
      </c>
      <c r="N29" s="4">
        <v>1</v>
      </c>
      <c r="O29" s="4" t="s">
        <v>51</v>
      </c>
      <c r="P29" s="4">
        <v>96250</v>
      </c>
      <c r="Q29" s="4">
        <v>156</v>
      </c>
      <c r="R29" s="4">
        <v>368</v>
      </c>
      <c r="S29" s="4">
        <v>796</v>
      </c>
      <c r="T29" s="4">
        <v>0</v>
      </c>
      <c r="U29" s="9">
        <f>SUM(P29:T29)</f>
        <v>97570</v>
      </c>
    </row>
    <row r="30" spans="2:21">
      <c r="B30" s="41">
        <v>7</v>
      </c>
      <c r="C30" s="41">
        <v>31</v>
      </c>
      <c r="D30" s="44" t="s">
        <v>165</v>
      </c>
      <c r="E30" s="41">
        <v>5403750</v>
      </c>
      <c r="F30" s="41"/>
      <c r="G30" s="41"/>
      <c r="H30" s="41"/>
      <c r="I30" s="41"/>
      <c r="J30" s="41"/>
      <c r="M30" s="32">
        <v>7</v>
      </c>
      <c r="N30" s="32">
        <v>31</v>
      </c>
      <c r="O30" s="32" t="s">
        <v>165</v>
      </c>
      <c r="P30" s="32">
        <v>5423750</v>
      </c>
      <c r="Q30" s="32"/>
      <c r="R30" s="4"/>
      <c r="S30" s="4"/>
      <c r="T30" s="4"/>
      <c r="U30" s="4"/>
    </row>
    <row r="31" spans="2:21">
      <c r="B31" s="41">
        <v>7</v>
      </c>
      <c r="C31" s="41">
        <v>31</v>
      </c>
      <c r="D31" s="44" t="s">
        <v>59</v>
      </c>
      <c r="E31" s="41"/>
      <c r="F31" s="41">
        <v>24000</v>
      </c>
      <c r="G31" s="41"/>
      <c r="H31" s="41"/>
      <c r="I31" s="41"/>
      <c r="J31" s="41"/>
      <c r="M31" s="32">
        <v>7</v>
      </c>
      <c r="N31" s="32">
        <v>31</v>
      </c>
      <c r="O31" s="32" t="s">
        <v>59</v>
      </c>
      <c r="P31" s="32"/>
      <c r="Q31" s="32">
        <v>24000</v>
      </c>
      <c r="R31" s="4"/>
      <c r="S31" s="4"/>
      <c r="T31" s="4"/>
      <c r="U31" s="4"/>
    </row>
    <row r="32" spans="2:21">
      <c r="B32" s="41">
        <v>7</v>
      </c>
      <c r="C32" s="41">
        <v>31</v>
      </c>
      <c r="D32" s="44" t="s">
        <v>57</v>
      </c>
      <c r="E32" s="41"/>
      <c r="F32" s="41"/>
      <c r="G32" s="41">
        <v>66000</v>
      </c>
      <c r="H32" s="41"/>
      <c r="I32" s="41"/>
      <c r="J32" s="41"/>
      <c r="M32" s="8">
        <v>7</v>
      </c>
      <c r="N32" s="8">
        <v>31</v>
      </c>
      <c r="O32" s="8" t="s">
        <v>57</v>
      </c>
      <c r="P32" s="8"/>
      <c r="Q32" s="8"/>
      <c r="R32" s="8">
        <v>66000</v>
      </c>
      <c r="S32" s="4"/>
      <c r="T32" s="4"/>
      <c r="U32" s="4"/>
    </row>
    <row r="33" spans="2:21">
      <c r="B33" s="41">
        <v>7</v>
      </c>
      <c r="C33" s="41">
        <v>31</v>
      </c>
      <c r="D33" s="44" t="s">
        <v>327</v>
      </c>
      <c r="E33" s="41"/>
      <c r="F33" s="41"/>
      <c r="G33" s="41"/>
      <c r="H33" s="41">
        <v>88752</v>
      </c>
      <c r="I33" s="41"/>
      <c r="J33" s="41"/>
      <c r="M33" s="8">
        <v>7</v>
      </c>
      <c r="N33" s="8">
        <v>31</v>
      </c>
      <c r="O33" s="4" t="s">
        <v>327</v>
      </c>
      <c r="P33" s="4"/>
      <c r="Q33" s="4"/>
      <c r="R33" s="4"/>
      <c r="S33" s="4">
        <v>88752</v>
      </c>
      <c r="T33" s="4"/>
      <c r="U33" s="4"/>
    </row>
    <row r="34" spans="2:21">
      <c r="B34" s="41">
        <v>7</v>
      </c>
      <c r="C34" s="41">
        <v>31</v>
      </c>
      <c r="D34" s="44" t="s">
        <v>50</v>
      </c>
      <c r="E34" s="41"/>
      <c r="F34" s="41"/>
      <c r="G34" s="41"/>
      <c r="H34" s="41"/>
      <c r="I34" s="41">
        <v>-180000</v>
      </c>
      <c r="J34" s="41"/>
      <c r="M34" s="4">
        <v>7</v>
      </c>
      <c r="N34" s="4">
        <v>31</v>
      </c>
      <c r="O34" s="4" t="s">
        <v>50</v>
      </c>
      <c r="P34" s="4"/>
      <c r="Q34" s="4"/>
      <c r="R34" s="4"/>
      <c r="S34" s="4"/>
      <c r="T34" s="4">
        <v>-180000</v>
      </c>
      <c r="U34" s="4"/>
    </row>
    <row r="35" spans="13:21">
      <c r="M35" s="4"/>
      <c r="N35" s="4"/>
      <c r="O35" s="4"/>
      <c r="P35" s="4"/>
      <c r="Q35" s="4"/>
      <c r="R35" s="4"/>
      <c r="S35" s="4"/>
      <c r="T35" s="4"/>
      <c r="U35" s="4"/>
    </row>
    <row r="36" spans="13:21">
      <c r="M36" s="4"/>
      <c r="N36" s="4"/>
      <c r="O36" s="4"/>
      <c r="P36" s="4"/>
      <c r="Q36" s="4"/>
      <c r="R36" s="4"/>
      <c r="S36" s="4"/>
      <c r="T36" s="4"/>
      <c r="U36" s="4"/>
    </row>
    <row r="37" spans="13:21">
      <c r="M37" s="4"/>
      <c r="N37" s="4"/>
      <c r="O37" s="4"/>
      <c r="P37" s="4"/>
      <c r="Q37" s="4"/>
      <c r="R37" s="4"/>
      <c r="S37" s="4"/>
      <c r="T37" s="4"/>
      <c r="U37" s="4"/>
    </row>
    <row r="38" spans="2:10">
      <c r="B38" s="25" t="s">
        <v>347</v>
      </c>
      <c r="C38" s="25"/>
      <c r="D38" s="25"/>
      <c r="E38" s="25"/>
      <c r="F38" s="25"/>
      <c r="G38" s="25"/>
      <c r="H38" s="25"/>
      <c r="I38" s="25"/>
      <c r="J38" s="25"/>
    </row>
    <row r="39" spans="2:10">
      <c r="B39" s="41" t="s">
        <v>346</v>
      </c>
      <c r="C39" s="41"/>
      <c r="D39" s="41"/>
      <c r="E39" s="41"/>
      <c r="F39" s="41"/>
      <c r="G39" s="41"/>
      <c r="H39" s="41"/>
      <c r="I39" s="41" t="s">
        <v>41</v>
      </c>
      <c r="J39" s="41"/>
    </row>
    <row r="40" spans="2:21">
      <c r="B40" s="41" t="s">
        <v>78</v>
      </c>
      <c r="C40" s="41"/>
      <c r="D40" s="41" t="s">
        <v>42</v>
      </c>
      <c r="E40" s="43" t="s">
        <v>43</v>
      </c>
      <c r="F40" s="43"/>
      <c r="G40" s="43"/>
      <c r="H40" s="43"/>
      <c r="I40" s="43"/>
      <c r="J40" s="43"/>
      <c r="M40" s="4">
        <v>2019</v>
      </c>
      <c r="N40" s="4"/>
      <c r="O40" s="4" t="s">
        <v>42</v>
      </c>
      <c r="P40" s="4" t="s">
        <v>43</v>
      </c>
      <c r="Q40" s="4"/>
      <c r="R40" s="4"/>
      <c r="S40" s="4"/>
      <c r="T40" s="4"/>
      <c r="U40" s="4"/>
    </row>
    <row r="41" spans="2:21">
      <c r="B41" s="41" t="s">
        <v>44</v>
      </c>
      <c r="C41" s="41" t="s">
        <v>45</v>
      </c>
      <c r="D41" s="44"/>
      <c r="E41" s="41" t="s">
        <v>46</v>
      </c>
      <c r="F41" s="41" t="s">
        <v>47</v>
      </c>
      <c r="G41" s="41" t="s">
        <v>48</v>
      </c>
      <c r="H41" s="41" t="s">
        <v>49</v>
      </c>
      <c r="I41" s="41" t="s">
        <v>50</v>
      </c>
      <c r="J41" s="41" t="s">
        <v>4</v>
      </c>
      <c r="M41" s="4" t="s">
        <v>44</v>
      </c>
      <c r="N41" s="4" t="s">
        <v>45</v>
      </c>
      <c r="O41" s="4"/>
      <c r="P41" s="4" t="s">
        <v>46</v>
      </c>
      <c r="Q41" s="4" t="s">
        <v>47</v>
      </c>
      <c r="R41" s="4" t="s">
        <v>48</v>
      </c>
      <c r="S41" s="4" t="s">
        <v>49</v>
      </c>
      <c r="T41" s="4" t="s">
        <v>50</v>
      </c>
      <c r="U41" s="4" t="s">
        <v>4</v>
      </c>
    </row>
    <row r="42" spans="2:21">
      <c r="B42" s="41">
        <v>7</v>
      </c>
      <c r="C42" s="41">
        <v>1</v>
      </c>
      <c r="D42" s="44" t="s">
        <v>51</v>
      </c>
      <c r="E42" s="41">
        <v>404250</v>
      </c>
      <c r="F42" s="41">
        <v>848</v>
      </c>
      <c r="G42" s="41">
        <v>2170</v>
      </c>
      <c r="H42" s="41">
        <v>2878</v>
      </c>
      <c r="I42" s="41">
        <v>0</v>
      </c>
      <c r="J42" s="41">
        <f>SUM(E42:I42)</f>
        <v>410146</v>
      </c>
      <c r="K42">
        <v>146</v>
      </c>
      <c r="M42" s="4">
        <v>7</v>
      </c>
      <c r="N42" s="4">
        <v>1</v>
      </c>
      <c r="O42" s="4" t="s">
        <v>51</v>
      </c>
      <c r="P42" s="4">
        <v>404250</v>
      </c>
      <c r="Q42" s="4">
        <v>848</v>
      </c>
      <c r="R42" s="4">
        <v>2170</v>
      </c>
      <c r="S42" s="4">
        <v>2878</v>
      </c>
      <c r="T42" s="4">
        <v>0</v>
      </c>
      <c r="U42" s="9">
        <f>SUM(P42:T42)</f>
        <v>410146</v>
      </c>
    </row>
    <row r="43" spans="2:21">
      <c r="B43" s="41">
        <v>7</v>
      </c>
      <c r="C43" s="41">
        <v>31</v>
      </c>
      <c r="D43" s="44" t="s">
        <v>165</v>
      </c>
      <c r="E43" s="41">
        <v>3242250</v>
      </c>
      <c r="F43" s="41"/>
      <c r="G43" s="41"/>
      <c r="H43" s="41"/>
      <c r="I43" s="41"/>
      <c r="J43" s="41"/>
      <c r="M43" s="4">
        <v>7</v>
      </c>
      <c r="N43" s="4">
        <v>31</v>
      </c>
      <c r="O43" s="4" t="s">
        <v>165</v>
      </c>
      <c r="P43" s="4">
        <v>3242250</v>
      </c>
      <c r="Q43" s="4"/>
      <c r="R43" s="4"/>
      <c r="S43" s="4"/>
      <c r="T43" s="4"/>
      <c r="U43" s="4"/>
    </row>
    <row r="44" spans="2:21">
      <c r="B44" s="41">
        <v>7</v>
      </c>
      <c r="C44" s="41">
        <v>31</v>
      </c>
      <c r="D44" s="44" t="s">
        <v>59</v>
      </c>
      <c r="E44" s="41"/>
      <c r="F44" s="41">
        <v>16000</v>
      </c>
      <c r="G44" s="41"/>
      <c r="H44" s="41"/>
      <c r="I44" s="41"/>
      <c r="J44" s="41"/>
      <c r="M44" s="32">
        <v>7</v>
      </c>
      <c r="N44" s="32">
        <v>31</v>
      </c>
      <c r="O44" s="32" t="s">
        <v>59</v>
      </c>
      <c r="P44" s="32"/>
      <c r="Q44" s="32">
        <v>16000</v>
      </c>
      <c r="R44" s="4"/>
      <c r="S44" s="4"/>
      <c r="T44" s="4"/>
      <c r="U44" s="4"/>
    </row>
    <row r="45" spans="2:21">
      <c r="B45" s="41">
        <v>7</v>
      </c>
      <c r="C45" s="41">
        <v>31</v>
      </c>
      <c r="D45" s="44" t="s">
        <v>57</v>
      </c>
      <c r="E45" s="41"/>
      <c r="F45" s="41"/>
      <c r="G45" s="41">
        <v>44000</v>
      </c>
      <c r="H45" s="41"/>
      <c r="I45" s="41"/>
      <c r="J45" s="41"/>
      <c r="M45" s="8">
        <v>7</v>
      </c>
      <c r="N45" s="8">
        <v>31</v>
      </c>
      <c r="O45" s="8" t="s">
        <v>57</v>
      </c>
      <c r="P45" s="4"/>
      <c r="Q45" s="4"/>
      <c r="R45" s="4">
        <v>44000</v>
      </c>
      <c r="S45" s="4"/>
      <c r="T45" s="4"/>
      <c r="U45" s="4"/>
    </row>
    <row r="46" spans="2:21">
      <c r="B46" s="41">
        <v>7</v>
      </c>
      <c r="C46" s="41">
        <v>31</v>
      </c>
      <c r="D46" s="44" t="s">
        <v>327</v>
      </c>
      <c r="E46" s="41"/>
      <c r="F46" s="41"/>
      <c r="G46" s="41"/>
      <c r="H46" s="41">
        <v>59168</v>
      </c>
      <c r="I46" s="41"/>
      <c r="J46" s="41"/>
      <c r="M46" s="8">
        <v>7</v>
      </c>
      <c r="N46" s="8">
        <v>31</v>
      </c>
      <c r="O46" s="4" t="s">
        <v>327</v>
      </c>
      <c r="P46" s="4"/>
      <c r="Q46" s="4"/>
      <c r="R46" s="4"/>
      <c r="S46" s="4">
        <v>59168</v>
      </c>
      <c r="T46" s="4"/>
      <c r="U46" s="4"/>
    </row>
    <row r="47" spans="2:21">
      <c r="B47" s="41">
        <v>7</v>
      </c>
      <c r="C47" s="41">
        <v>31</v>
      </c>
      <c r="D47" s="44" t="s">
        <v>50</v>
      </c>
      <c r="E47" s="41"/>
      <c r="F47" s="41"/>
      <c r="G47" s="41"/>
      <c r="H47" s="41"/>
      <c r="I47" s="41">
        <v>-97200</v>
      </c>
      <c r="J47" s="41"/>
      <c r="M47" s="4">
        <v>7</v>
      </c>
      <c r="N47" s="4">
        <v>31</v>
      </c>
      <c r="O47" s="4" t="s">
        <v>50</v>
      </c>
      <c r="P47" s="4"/>
      <c r="Q47" s="4"/>
      <c r="R47" s="4"/>
      <c r="S47" s="4"/>
      <c r="T47" s="4">
        <v>-97200</v>
      </c>
      <c r="U47" s="4"/>
    </row>
    <row r="48" spans="13:21">
      <c r="M48" s="4"/>
      <c r="N48" s="4"/>
      <c r="O48" s="4"/>
      <c r="P48" s="4"/>
      <c r="Q48" s="4"/>
      <c r="R48" s="4"/>
      <c r="S48" s="4"/>
      <c r="T48" s="4"/>
      <c r="U48" s="4"/>
    </row>
    <row r="49" spans="13:21">
      <c r="M49" s="4"/>
      <c r="N49" s="4"/>
      <c r="O49" s="4"/>
      <c r="P49" s="4"/>
      <c r="Q49" s="4"/>
      <c r="R49" s="4"/>
      <c r="S49" s="4"/>
      <c r="T49" s="4"/>
      <c r="U49" s="4"/>
    </row>
    <row r="50" spans="1:21">
      <c r="A50" t="s">
        <v>348</v>
      </c>
      <c r="M50" s="4"/>
      <c r="N50" s="4"/>
      <c r="O50" s="4"/>
      <c r="P50" s="4"/>
      <c r="Q50" s="4"/>
      <c r="R50" s="4"/>
      <c r="S50" s="4"/>
      <c r="T50" s="4"/>
      <c r="U50" s="4"/>
    </row>
    <row r="52" ht="26" customHeight="1" spans="2:22">
      <c r="B52" s="45"/>
      <c r="C52" s="46"/>
      <c r="D52" s="47" t="s">
        <v>0</v>
      </c>
      <c r="E52" s="47"/>
      <c r="F52" s="47"/>
      <c r="G52" s="47"/>
      <c r="H52" s="47"/>
      <c r="I52" s="47"/>
      <c r="J52" s="47"/>
      <c r="K52" s="47"/>
      <c r="L52" s="47"/>
      <c r="M52" s="47"/>
      <c r="N52" s="47"/>
      <c r="O52" s="47"/>
      <c r="P52" s="47"/>
      <c r="Q52" s="47"/>
      <c r="R52" s="47"/>
      <c r="S52" s="6" t="s">
        <v>1</v>
      </c>
      <c r="T52" s="6"/>
      <c r="U52" s="6"/>
      <c r="V52" s="53"/>
    </row>
    <row r="53" spans="2:22">
      <c r="B53" s="12"/>
      <c r="C53" s="4" t="s">
        <v>2</v>
      </c>
      <c r="D53" s="4"/>
      <c r="E53" s="4"/>
      <c r="F53" s="5" t="s">
        <v>3</v>
      </c>
      <c r="G53" s="6"/>
      <c r="H53" s="10"/>
      <c r="I53" s="4" t="s">
        <v>4</v>
      </c>
      <c r="J53" s="4"/>
      <c r="K53" s="4"/>
      <c r="L53" s="4" t="s">
        <v>5</v>
      </c>
      <c r="M53" s="4"/>
      <c r="N53" s="4"/>
      <c r="O53" s="4"/>
      <c r="P53" s="4"/>
      <c r="Q53" s="4" t="s">
        <v>6</v>
      </c>
      <c r="R53" s="4"/>
      <c r="S53" s="4"/>
      <c r="T53" s="4" t="s">
        <v>7</v>
      </c>
      <c r="U53" s="4"/>
      <c r="V53" s="4"/>
    </row>
    <row r="54" spans="2:22">
      <c r="B54" s="12" t="s">
        <v>8</v>
      </c>
      <c r="C54" s="12" t="s">
        <v>9</v>
      </c>
      <c r="D54" s="48" t="s">
        <v>10</v>
      </c>
      <c r="E54" s="12" t="s">
        <v>11</v>
      </c>
      <c r="F54" s="12" t="s">
        <v>9</v>
      </c>
      <c r="G54" s="12" t="s">
        <v>10</v>
      </c>
      <c r="H54" s="12" t="s">
        <v>11</v>
      </c>
      <c r="I54" s="12" t="s">
        <v>9</v>
      </c>
      <c r="J54" s="51" t="s">
        <v>10</v>
      </c>
      <c r="K54" s="12" t="s">
        <v>11</v>
      </c>
      <c r="L54" s="12" t="s">
        <v>12</v>
      </c>
      <c r="M54" s="4" t="s">
        <v>13</v>
      </c>
      <c r="N54" s="4" t="s">
        <v>9</v>
      </c>
      <c r="O54" s="51" t="s">
        <v>10</v>
      </c>
      <c r="P54" s="4" t="s">
        <v>11</v>
      </c>
      <c r="Q54" s="4" t="s">
        <v>9</v>
      </c>
      <c r="R54" s="51" t="s">
        <v>10</v>
      </c>
      <c r="S54" s="4" t="s">
        <v>11</v>
      </c>
      <c r="T54" s="4" t="s">
        <v>9</v>
      </c>
      <c r="U54" s="51" t="s">
        <v>10</v>
      </c>
      <c r="V54" s="4" t="s">
        <v>11</v>
      </c>
    </row>
    <row r="55" spans="2:22">
      <c r="B55" s="12" t="s">
        <v>14</v>
      </c>
      <c r="C55" s="12">
        <v>2000</v>
      </c>
      <c r="D55" s="12">
        <v>0.182</v>
      </c>
      <c r="E55" s="14">
        <f t="shared" ref="E55:E64" si="0">C55*D55</f>
        <v>364</v>
      </c>
      <c r="F55" s="12">
        <v>2000</v>
      </c>
      <c r="G55" s="12">
        <v>0.178</v>
      </c>
      <c r="H55" s="14">
        <f t="shared" ref="H55:H64" si="1">F55*G55</f>
        <v>356</v>
      </c>
      <c r="I55" s="14">
        <f t="shared" ref="I55:I64" si="2">C55+F55</f>
        <v>4000</v>
      </c>
      <c r="J55" s="12">
        <v>0.18</v>
      </c>
      <c r="K55" s="14">
        <f>I55*J55</f>
        <v>720</v>
      </c>
      <c r="L55" s="12" t="s">
        <v>15</v>
      </c>
      <c r="M55" s="12" t="s">
        <v>16</v>
      </c>
      <c r="N55" s="12">
        <v>3000</v>
      </c>
      <c r="O55" s="14">
        <f t="shared" ref="O55:O58" si="3">J55</f>
        <v>0.18</v>
      </c>
      <c r="P55" s="14">
        <f t="shared" ref="P55:P58" si="4">N55*O55</f>
        <v>540</v>
      </c>
      <c r="Q55" s="12">
        <v>100</v>
      </c>
      <c r="R55" s="14">
        <f>J55</f>
        <v>0.18</v>
      </c>
      <c r="S55" s="14">
        <f t="shared" ref="S55:S58" si="5">R55*Q55</f>
        <v>18</v>
      </c>
      <c r="T55" s="14">
        <f t="shared" ref="T55:T64" si="6">I55-N55+Q55</f>
        <v>1100</v>
      </c>
      <c r="U55" s="14">
        <f t="shared" ref="U55:U58" si="7">J55</f>
        <v>0.18</v>
      </c>
      <c r="V55" s="14">
        <f t="shared" ref="V55:V64" si="8">U55*T55</f>
        <v>198</v>
      </c>
    </row>
    <row r="56" spans="2:22">
      <c r="B56" s="12" t="s">
        <v>17</v>
      </c>
      <c r="C56" s="12">
        <v>3000</v>
      </c>
      <c r="D56" s="12">
        <v>0.163</v>
      </c>
      <c r="E56" s="14">
        <f t="shared" si="0"/>
        <v>489</v>
      </c>
      <c r="F56" s="12">
        <v>1000</v>
      </c>
      <c r="G56" s="12">
        <v>0.159</v>
      </c>
      <c r="H56" s="14">
        <f t="shared" si="1"/>
        <v>159</v>
      </c>
      <c r="I56" s="14">
        <f t="shared" si="2"/>
        <v>4000</v>
      </c>
      <c r="J56" s="12">
        <v>0.162</v>
      </c>
      <c r="K56" s="14">
        <f>I56*J56</f>
        <v>648</v>
      </c>
      <c r="L56" s="12" t="s">
        <v>15</v>
      </c>
      <c r="M56" s="12" t="s">
        <v>18</v>
      </c>
      <c r="N56" s="12">
        <v>2000</v>
      </c>
      <c r="O56" s="14">
        <f t="shared" si="3"/>
        <v>0.162</v>
      </c>
      <c r="P56" s="14">
        <f t="shared" si="4"/>
        <v>324</v>
      </c>
      <c r="Q56" s="12">
        <v>60</v>
      </c>
      <c r="R56" s="14">
        <f>J56</f>
        <v>0.162</v>
      </c>
      <c r="S56" s="14">
        <f t="shared" si="5"/>
        <v>9.72</v>
      </c>
      <c r="T56" s="14">
        <f t="shared" si="6"/>
        <v>2060</v>
      </c>
      <c r="U56" s="14">
        <f t="shared" si="7"/>
        <v>0.162</v>
      </c>
      <c r="V56" s="14">
        <f t="shared" si="8"/>
        <v>333.72</v>
      </c>
    </row>
    <row r="57" spans="2:22">
      <c r="B57" s="12" t="s">
        <v>19</v>
      </c>
      <c r="C57" s="12"/>
      <c r="D57" s="12"/>
      <c r="E57" s="14">
        <f t="shared" si="0"/>
        <v>0</v>
      </c>
      <c r="F57" s="12"/>
      <c r="G57" s="12"/>
      <c r="H57" s="14">
        <f t="shared" si="1"/>
        <v>0</v>
      </c>
      <c r="I57" s="14">
        <f t="shared" si="2"/>
        <v>0</v>
      </c>
      <c r="J57" s="12"/>
      <c r="K57" s="14">
        <f t="shared" ref="K57:K64" si="9">E57+H57</f>
        <v>0</v>
      </c>
      <c r="L57" s="12"/>
      <c r="M57" s="12"/>
      <c r="N57" s="12"/>
      <c r="O57" s="14">
        <f>I57+L57</f>
        <v>0</v>
      </c>
      <c r="P57" s="14">
        <f>J57+M57</f>
        <v>0</v>
      </c>
      <c r="Q57" s="12"/>
      <c r="R57" s="14">
        <f>L57+O57</f>
        <v>0</v>
      </c>
      <c r="S57" s="14">
        <f>M57+P57</f>
        <v>0</v>
      </c>
      <c r="T57" s="14">
        <f t="shared" si="6"/>
        <v>0</v>
      </c>
      <c r="U57" s="14">
        <f>O57+R57</f>
        <v>0</v>
      </c>
      <c r="V57" s="14">
        <f t="shared" si="8"/>
        <v>0</v>
      </c>
    </row>
    <row r="58" spans="2:22">
      <c r="B58" s="12" t="s">
        <v>20</v>
      </c>
      <c r="C58" s="49">
        <v>2000</v>
      </c>
      <c r="D58" s="49">
        <v>0.00012</v>
      </c>
      <c r="E58" s="50">
        <f t="shared" si="0"/>
        <v>0.24</v>
      </c>
      <c r="F58" s="49">
        <v>6000</v>
      </c>
      <c r="G58" s="49">
        <v>0.00012</v>
      </c>
      <c r="H58" s="50">
        <f t="shared" si="1"/>
        <v>0.72</v>
      </c>
      <c r="I58" s="50">
        <f t="shared" si="2"/>
        <v>8000</v>
      </c>
      <c r="J58" s="52">
        <v>0.00012</v>
      </c>
      <c r="K58" s="50">
        <f t="shared" si="9"/>
        <v>0.96</v>
      </c>
      <c r="L58" s="49" t="s">
        <v>15</v>
      </c>
      <c r="M58" s="49" t="s">
        <v>21</v>
      </c>
      <c r="N58" s="49">
        <v>5000</v>
      </c>
      <c r="O58" s="50">
        <f t="shared" si="3"/>
        <v>0.00012</v>
      </c>
      <c r="P58" s="50">
        <f t="shared" si="4"/>
        <v>0.6</v>
      </c>
      <c r="Q58" s="12">
        <v>3000</v>
      </c>
      <c r="R58" s="14">
        <f>O58</f>
        <v>0.00012</v>
      </c>
      <c r="S58" s="14">
        <f t="shared" si="5"/>
        <v>0.36</v>
      </c>
      <c r="T58" s="14">
        <f t="shared" si="6"/>
        <v>6000</v>
      </c>
      <c r="U58" s="14">
        <f t="shared" si="7"/>
        <v>0.00012</v>
      </c>
      <c r="V58" s="14">
        <f t="shared" si="8"/>
        <v>0.72</v>
      </c>
    </row>
    <row r="59" spans="2:22">
      <c r="B59" s="12" t="s">
        <v>22</v>
      </c>
      <c r="C59" s="12"/>
      <c r="D59" s="12"/>
      <c r="E59" s="14">
        <f t="shared" si="0"/>
        <v>0</v>
      </c>
      <c r="F59" s="12"/>
      <c r="G59" s="12"/>
      <c r="H59" s="14">
        <f t="shared" si="1"/>
        <v>0</v>
      </c>
      <c r="I59" s="14">
        <f t="shared" si="2"/>
        <v>0</v>
      </c>
      <c r="J59" s="12"/>
      <c r="K59" s="14">
        <f t="shared" si="9"/>
        <v>0</v>
      </c>
      <c r="L59" s="12"/>
      <c r="M59" s="12"/>
      <c r="N59" s="12"/>
      <c r="O59" s="14">
        <f t="shared" ref="O59:O64" si="10">I59+L59</f>
        <v>0</v>
      </c>
      <c r="P59" s="14">
        <f t="shared" ref="P59:P64" si="11">J59+M59</f>
        <v>0</v>
      </c>
      <c r="Q59" s="12"/>
      <c r="R59" s="14">
        <f t="shared" ref="R59:R64" si="12">L59+O59</f>
        <v>0</v>
      </c>
      <c r="S59" s="14">
        <f t="shared" ref="S59:S64" si="13">M59+P59</f>
        <v>0</v>
      </c>
      <c r="T59" s="14">
        <f t="shared" si="6"/>
        <v>0</v>
      </c>
      <c r="U59" s="14">
        <f t="shared" ref="U59:U64" si="14">O59+R59</f>
        <v>0</v>
      </c>
      <c r="V59" s="14">
        <f t="shared" si="8"/>
        <v>0</v>
      </c>
    </row>
    <row r="60" spans="2:22">
      <c r="B60" s="12" t="s">
        <v>23</v>
      </c>
      <c r="C60" s="12"/>
      <c r="D60" s="12"/>
      <c r="E60" s="14">
        <f t="shared" si="0"/>
        <v>0</v>
      </c>
      <c r="F60" s="12"/>
      <c r="G60" s="12"/>
      <c r="H60" s="14">
        <f t="shared" si="1"/>
        <v>0</v>
      </c>
      <c r="I60" s="14">
        <f t="shared" si="2"/>
        <v>0</v>
      </c>
      <c r="J60" s="12"/>
      <c r="K60" s="14">
        <f t="shared" si="9"/>
        <v>0</v>
      </c>
      <c r="L60" s="12"/>
      <c r="M60" s="12"/>
      <c r="N60" s="12"/>
      <c r="O60" s="14">
        <f t="shared" si="10"/>
        <v>0</v>
      </c>
      <c r="P60" s="14">
        <f t="shared" si="11"/>
        <v>0</v>
      </c>
      <c r="Q60" s="12"/>
      <c r="R60" s="14">
        <f t="shared" si="12"/>
        <v>0</v>
      </c>
      <c r="S60" s="14">
        <f t="shared" si="13"/>
        <v>0</v>
      </c>
      <c r="T60" s="14">
        <f t="shared" si="6"/>
        <v>0</v>
      </c>
      <c r="U60" s="14">
        <f t="shared" si="14"/>
        <v>0</v>
      </c>
      <c r="V60" s="14">
        <f t="shared" si="8"/>
        <v>0</v>
      </c>
    </row>
    <row r="61" spans="2:22">
      <c r="B61" s="12" t="s">
        <v>24</v>
      </c>
      <c r="C61" s="12"/>
      <c r="D61" s="12"/>
      <c r="E61" s="14">
        <f t="shared" si="0"/>
        <v>0</v>
      </c>
      <c r="F61" s="12"/>
      <c r="G61" s="12"/>
      <c r="H61" s="14">
        <f t="shared" si="1"/>
        <v>0</v>
      </c>
      <c r="I61" s="14">
        <f t="shared" si="2"/>
        <v>0</v>
      </c>
      <c r="J61" s="12"/>
      <c r="K61" s="14">
        <f t="shared" si="9"/>
        <v>0</v>
      </c>
      <c r="L61" s="12"/>
      <c r="M61" s="12"/>
      <c r="N61" s="12"/>
      <c r="O61" s="14">
        <f t="shared" si="10"/>
        <v>0</v>
      </c>
      <c r="P61" s="14">
        <f t="shared" si="11"/>
        <v>0</v>
      </c>
      <c r="Q61" s="12"/>
      <c r="R61" s="14">
        <f t="shared" si="12"/>
        <v>0</v>
      </c>
      <c r="S61" s="14">
        <f t="shared" si="13"/>
        <v>0</v>
      </c>
      <c r="T61" s="14">
        <f t="shared" si="6"/>
        <v>0</v>
      </c>
      <c r="U61" s="14">
        <f t="shared" si="14"/>
        <v>0</v>
      </c>
      <c r="V61" s="14">
        <f t="shared" si="8"/>
        <v>0</v>
      </c>
    </row>
    <row r="62" spans="2:22">
      <c r="B62" s="12" t="s">
        <v>25</v>
      </c>
      <c r="C62" s="12"/>
      <c r="D62" s="12"/>
      <c r="E62" s="14">
        <f t="shared" si="0"/>
        <v>0</v>
      </c>
      <c r="F62" s="12"/>
      <c r="G62" s="12"/>
      <c r="H62" s="14">
        <f t="shared" si="1"/>
        <v>0</v>
      </c>
      <c r="I62" s="14">
        <f t="shared" si="2"/>
        <v>0</v>
      </c>
      <c r="J62" s="12"/>
      <c r="K62" s="14">
        <f t="shared" si="9"/>
        <v>0</v>
      </c>
      <c r="L62" s="12"/>
      <c r="M62" s="12"/>
      <c r="N62" s="12"/>
      <c r="O62" s="14">
        <f t="shared" si="10"/>
        <v>0</v>
      </c>
      <c r="P62" s="14">
        <f t="shared" si="11"/>
        <v>0</v>
      </c>
      <c r="Q62" s="12"/>
      <c r="R62" s="14">
        <f t="shared" si="12"/>
        <v>0</v>
      </c>
      <c r="S62" s="14">
        <f t="shared" si="13"/>
        <v>0</v>
      </c>
      <c r="T62" s="14">
        <f t="shared" si="6"/>
        <v>0</v>
      </c>
      <c r="U62" s="14">
        <f t="shared" si="14"/>
        <v>0</v>
      </c>
      <c r="V62" s="14">
        <f t="shared" si="8"/>
        <v>0</v>
      </c>
    </row>
    <row r="63" spans="2:22">
      <c r="B63" s="12" t="s">
        <v>26</v>
      </c>
      <c r="C63" s="12"/>
      <c r="D63" s="12"/>
      <c r="E63" s="14">
        <f t="shared" si="0"/>
        <v>0</v>
      </c>
      <c r="F63" s="12"/>
      <c r="G63" s="12"/>
      <c r="H63" s="14">
        <f t="shared" si="1"/>
        <v>0</v>
      </c>
      <c r="I63" s="14">
        <f t="shared" si="2"/>
        <v>0</v>
      </c>
      <c r="J63" s="12"/>
      <c r="K63" s="14">
        <f t="shared" si="9"/>
        <v>0</v>
      </c>
      <c r="L63" s="12"/>
      <c r="M63" s="12"/>
      <c r="N63" s="12"/>
      <c r="O63" s="14">
        <f t="shared" si="10"/>
        <v>0</v>
      </c>
      <c r="P63" s="14">
        <f t="shared" si="11"/>
        <v>0</v>
      </c>
      <c r="Q63" s="12"/>
      <c r="R63" s="14">
        <f t="shared" si="12"/>
        <v>0</v>
      </c>
      <c r="S63" s="14">
        <f t="shared" si="13"/>
        <v>0</v>
      </c>
      <c r="T63" s="14">
        <f t="shared" si="6"/>
        <v>0</v>
      </c>
      <c r="U63" s="14">
        <f t="shared" si="14"/>
        <v>0</v>
      </c>
      <c r="V63" s="14">
        <f t="shared" si="8"/>
        <v>0</v>
      </c>
    </row>
    <row r="64" spans="2:22">
      <c r="B64" s="12" t="s">
        <v>27</v>
      </c>
      <c r="C64" s="12"/>
      <c r="D64" s="12"/>
      <c r="E64" s="14">
        <f t="shared" si="0"/>
        <v>0</v>
      </c>
      <c r="F64" s="12"/>
      <c r="G64" s="12"/>
      <c r="H64" s="14">
        <f t="shared" si="1"/>
        <v>0</v>
      </c>
      <c r="I64" s="14">
        <f t="shared" si="2"/>
        <v>0</v>
      </c>
      <c r="J64" s="12"/>
      <c r="K64" s="14">
        <f t="shared" si="9"/>
        <v>0</v>
      </c>
      <c r="L64" s="12"/>
      <c r="M64" s="12"/>
      <c r="N64" s="12"/>
      <c r="O64" s="14">
        <f t="shared" si="10"/>
        <v>0</v>
      </c>
      <c r="P64" s="14">
        <f t="shared" si="11"/>
        <v>0</v>
      </c>
      <c r="Q64" s="12"/>
      <c r="R64" s="14">
        <f t="shared" si="12"/>
        <v>0</v>
      </c>
      <c r="S64" s="14">
        <f t="shared" si="13"/>
        <v>0</v>
      </c>
      <c r="T64" s="14">
        <f t="shared" si="6"/>
        <v>0</v>
      </c>
      <c r="U64" s="14">
        <f t="shared" si="14"/>
        <v>0</v>
      </c>
      <c r="V64" s="14">
        <f t="shared" si="8"/>
        <v>0</v>
      </c>
    </row>
  </sheetData>
  <mergeCells count="19">
    <mergeCell ref="A3:D3"/>
    <mergeCell ref="B25:J25"/>
    <mergeCell ref="E27:J27"/>
    <mergeCell ref="M27:N27"/>
    <mergeCell ref="P27:U27"/>
    <mergeCell ref="B38:J38"/>
    <mergeCell ref="E40:J40"/>
    <mergeCell ref="M40:N40"/>
    <mergeCell ref="P40:U40"/>
    <mergeCell ref="D52:R52"/>
    <mergeCell ref="S52:U52"/>
    <mergeCell ref="C53:E53"/>
    <mergeCell ref="F53:H53"/>
    <mergeCell ref="I53:K53"/>
    <mergeCell ref="L53:P53"/>
    <mergeCell ref="Q53:S53"/>
    <mergeCell ref="T53:V53"/>
    <mergeCell ref="O27:O28"/>
    <mergeCell ref="O40:O41"/>
  </mergeCells>
  <conditionalFormatting sqref="D7">
    <cfRule type="containsText" dxfId="0" priority="2" operator="between" text="=">
      <formula>NOT(ISERROR(SEARCH("=",D7)))</formula>
    </cfRule>
    <cfRule type="containsText" dxfId="1" priority="1" operator="between" text="=">
      <formula>NOT(ISERROR(SEARCH("=",D7)))</formula>
    </cfRule>
  </conditionalFormatting>
  <conditionalFormatting sqref="E8">
    <cfRule type="containsText" dxfId="0" priority="3" operator="between" text="=">
      <formula>NOT(ISERROR(SEARCH("=",E8)))</formula>
    </cfRule>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1"/>
  <sheetViews>
    <sheetView topLeftCell="C73" workbookViewId="0">
      <selection activeCell="A4" sqref="$A4:$XFD123"/>
    </sheetView>
  </sheetViews>
  <sheetFormatPr defaultColWidth="9" defaultRowHeight="14.5"/>
  <cols>
    <col min="2" max="2" width="9.87155963302752" customWidth="1"/>
    <col min="3" max="3" width="6.43119266055046" customWidth="1"/>
    <col min="4" max="4" width="15.0733944954128" customWidth="1"/>
    <col min="5" max="5" width="9.37614678899082"/>
    <col min="6" max="6" width="11.3211009174312" customWidth="1"/>
    <col min="10" max="10" width="9.37614678899082"/>
    <col min="12" max="12" width="13.0091743119266" customWidth="1"/>
    <col min="15" max="15" width="9.44036697247706"/>
    <col min="20" max="20" width="9.44036697247706"/>
  </cols>
  <sheetData>
    <row r="1" spans="1:1">
      <c r="A1" t="s">
        <v>349</v>
      </c>
    </row>
    <row r="2" spans="1:1">
      <c r="A2" t="s">
        <v>350</v>
      </c>
    </row>
    <row r="4" spans="3:3">
      <c r="C4" t="s">
        <v>345</v>
      </c>
    </row>
    <row r="5" spans="2:17">
      <c r="B5" s="16" t="s">
        <v>351</v>
      </c>
      <c r="C5" s="12"/>
      <c r="D5" s="12"/>
      <c r="E5" s="12" t="s">
        <v>41</v>
      </c>
      <c r="F5" s="12"/>
      <c r="G5" s="12"/>
      <c r="H5" s="12"/>
      <c r="I5" s="12"/>
      <c r="J5" s="12"/>
      <c r="L5" t="s">
        <v>40</v>
      </c>
      <c r="Q5" t="s">
        <v>41</v>
      </c>
    </row>
    <row r="6" spans="2:20">
      <c r="B6" s="4" t="s">
        <v>78</v>
      </c>
      <c r="C6" s="4"/>
      <c r="D6" s="4" t="s">
        <v>42</v>
      </c>
      <c r="E6" s="5" t="s">
        <v>43</v>
      </c>
      <c r="F6" s="6"/>
      <c r="G6" s="6"/>
      <c r="H6" s="6"/>
      <c r="I6" s="6"/>
      <c r="J6" s="10"/>
      <c r="L6" s="4">
        <v>2019</v>
      </c>
      <c r="M6" s="4"/>
      <c r="N6" s="4" t="s">
        <v>42</v>
      </c>
      <c r="O6" s="4" t="s">
        <v>43</v>
      </c>
      <c r="P6" s="4"/>
      <c r="Q6" s="4"/>
      <c r="R6" s="4"/>
      <c r="S6" s="4"/>
      <c r="T6" s="4"/>
    </row>
    <row r="7" spans="2:20">
      <c r="B7" s="4" t="s">
        <v>44</v>
      </c>
      <c r="C7" s="4" t="s">
        <v>45</v>
      </c>
      <c r="D7" s="4"/>
      <c r="E7" s="28" t="s">
        <v>46</v>
      </c>
      <c r="F7" s="28" t="s">
        <v>47</v>
      </c>
      <c r="G7" s="28" t="s">
        <v>48</v>
      </c>
      <c r="H7" s="28" t="s">
        <v>49</v>
      </c>
      <c r="I7" s="28" t="s">
        <v>50</v>
      </c>
      <c r="J7" s="28" t="s">
        <v>4</v>
      </c>
      <c r="L7" s="4" t="s">
        <v>44</v>
      </c>
      <c r="M7" s="4" t="s">
        <v>45</v>
      </c>
      <c r="N7" s="4"/>
      <c r="O7" s="4" t="s">
        <v>46</v>
      </c>
      <c r="P7" s="4" t="s">
        <v>47</v>
      </c>
      <c r="Q7" s="4" t="s">
        <v>48</v>
      </c>
      <c r="R7" s="4" t="s">
        <v>49</v>
      </c>
      <c r="S7" s="4" t="s">
        <v>50</v>
      </c>
      <c r="T7" s="4" t="s">
        <v>4</v>
      </c>
    </row>
    <row r="8" spans="2:20">
      <c r="B8" s="4">
        <v>7</v>
      </c>
      <c r="C8" s="4">
        <v>1</v>
      </c>
      <c r="D8" s="12" t="s">
        <v>51</v>
      </c>
      <c r="E8" s="12">
        <v>96250</v>
      </c>
      <c r="F8" s="12">
        <v>156</v>
      </c>
      <c r="G8" s="12">
        <v>368</v>
      </c>
      <c r="H8" s="12">
        <v>796</v>
      </c>
      <c r="I8" s="12">
        <v>0</v>
      </c>
      <c r="J8" s="17">
        <f t="shared" ref="J8:J14" si="0">SUM(E8:I8)</f>
        <v>97570</v>
      </c>
      <c r="L8" s="4">
        <v>7</v>
      </c>
      <c r="M8" s="4">
        <v>1</v>
      </c>
      <c r="N8" s="4" t="s">
        <v>51</v>
      </c>
      <c r="O8" s="4">
        <v>96250</v>
      </c>
      <c r="P8" s="4">
        <v>156</v>
      </c>
      <c r="Q8" s="4">
        <v>368</v>
      </c>
      <c r="R8" s="4">
        <v>796</v>
      </c>
      <c r="S8" s="4">
        <v>0</v>
      </c>
      <c r="T8" s="9">
        <f>SUM(O8:S8)</f>
        <v>97570</v>
      </c>
    </row>
    <row r="9" spans="2:20">
      <c r="B9" s="4">
        <v>7</v>
      </c>
      <c r="C9" s="4">
        <v>31</v>
      </c>
      <c r="D9" s="12" t="s">
        <v>165</v>
      </c>
      <c r="E9" s="12">
        <v>5403750</v>
      </c>
      <c r="F9" s="12"/>
      <c r="G9" s="12"/>
      <c r="H9" s="12"/>
      <c r="I9" s="12"/>
      <c r="J9" s="17">
        <f t="shared" si="0"/>
        <v>5403750</v>
      </c>
      <c r="L9" s="32">
        <v>7</v>
      </c>
      <c r="M9" s="32">
        <v>31</v>
      </c>
      <c r="N9" s="32" t="s">
        <v>165</v>
      </c>
      <c r="O9" s="32">
        <v>5423750</v>
      </c>
      <c r="P9" s="32"/>
      <c r="Q9" s="4"/>
      <c r="R9" s="4"/>
      <c r="S9" s="4"/>
      <c r="T9" s="4"/>
    </row>
    <row r="10" spans="2:20">
      <c r="B10" s="4">
        <v>7</v>
      </c>
      <c r="C10" s="4">
        <v>31</v>
      </c>
      <c r="D10" s="12" t="s">
        <v>59</v>
      </c>
      <c r="E10" s="12"/>
      <c r="F10" s="12">
        <v>24000</v>
      </c>
      <c r="G10" s="12"/>
      <c r="H10" s="12"/>
      <c r="I10" s="12"/>
      <c r="J10" s="17">
        <f t="shared" si="0"/>
        <v>24000</v>
      </c>
      <c r="L10" s="32">
        <v>7</v>
      </c>
      <c r="M10" s="32">
        <v>31</v>
      </c>
      <c r="N10" s="32" t="s">
        <v>59</v>
      </c>
      <c r="O10" s="32"/>
      <c r="P10" s="32">
        <v>24000</v>
      </c>
      <c r="Q10" s="4"/>
      <c r="R10" s="4"/>
      <c r="S10" s="4"/>
      <c r="T10" s="4"/>
    </row>
    <row r="11" spans="2:20">
      <c r="B11" s="4">
        <v>7</v>
      </c>
      <c r="C11" s="4">
        <v>31</v>
      </c>
      <c r="D11" s="12" t="s">
        <v>57</v>
      </c>
      <c r="E11" s="12"/>
      <c r="F11" s="12"/>
      <c r="G11" s="12">
        <v>66000</v>
      </c>
      <c r="H11" s="12"/>
      <c r="I11" s="12"/>
      <c r="J11" s="17">
        <f t="shared" si="0"/>
        <v>66000</v>
      </c>
      <c r="L11" s="8">
        <v>7</v>
      </c>
      <c r="M11" s="8">
        <v>31</v>
      </c>
      <c r="N11" s="8" t="s">
        <v>57</v>
      </c>
      <c r="O11" s="8"/>
      <c r="P11" s="8"/>
      <c r="Q11" s="8">
        <v>66000</v>
      </c>
      <c r="R11" s="4"/>
      <c r="S11" s="4"/>
      <c r="T11" s="4"/>
    </row>
    <row r="12" spans="2:20">
      <c r="B12" s="4">
        <v>7</v>
      </c>
      <c r="C12" s="4">
        <v>31</v>
      </c>
      <c r="D12" s="12" t="s">
        <v>327</v>
      </c>
      <c r="E12" s="12"/>
      <c r="F12" s="12"/>
      <c r="G12" s="12"/>
      <c r="H12" s="12">
        <v>88752</v>
      </c>
      <c r="I12" s="12"/>
      <c r="J12" s="17">
        <f t="shared" si="0"/>
        <v>88752</v>
      </c>
      <c r="L12" s="8">
        <v>7</v>
      </c>
      <c r="M12" s="8">
        <v>31</v>
      </c>
      <c r="N12" s="4" t="s">
        <v>327</v>
      </c>
      <c r="O12" s="4"/>
      <c r="P12" s="4"/>
      <c r="Q12" s="4"/>
      <c r="R12" s="4">
        <v>88752</v>
      </c>
      <c r="S12" s="4"/>
      <c r="T12" s="4"/>
    </row>
    <row r="13" spans="2:20">
      <c r="B13" s="4">
        <v>7</v>
      </c>
      <c r="C13" s="4">
        <v>31</v>
      </c>
      <c r="D13" s="12" t="s">
        <v>50</v>
      </c>
      <c r="E13" s="12"/>
      <c r="F13" s="12"/>
      <c r="G13" s="12"/>
      <c r="H13" s="12"/>
      <c r="I13" s="12">
        <v>-180000</v>
      </c>
      <c r="J13" s="17">
        <f t="shared" si="0"/>
        <v>-180000</v>
      </c>
      <c r="L13" s="4">
        <v>7</v>
      </c>
      <c r="M13" s="4">
        <v>31</v>
      </c>
      <c r="N13" s="4" t="s">
        <v>50</v>
      </c>
      <c r="O13" s="4"/>
      <c r="P13" s="4"/>
      <c r="Q13" s="4"/>
      <c r="R13" s="4"/>
      <c r="S13" s="4">
        <v>-180000</v>
      </c>
      <c r="T13" s="4"/>
    </row>
    <row r="14" spans="2:20">
      <c r="B14" s="4">
        <v>7</v>
      </c>
      <c r="C14" s="4">
        <v>31</v>
      </c>
      <c r="D14" s="12" t="s">
        <v>352</v>
      </c>
      <c r="E14" s="17">
        <f>SUM(E8:E13)</f>
        <v>5500000</v>
      </c>
      <c r="F14" s="17">
        <f>SUM(F8:F13)</f>
        <v>24156</v>
      </c>
      <c r="G14" s="17">
        <f>SUM(G8:G13)</f>
        <v>66368</v>
      </c>
      <c r="H14" s="17">
        <f>SUM(H8:H13)</f>
        <v>89548</v>
      </c>
      <c r="I14" s="17">
        <f>SUM(I8:I13)</f>
        <v>-180000</v>
      </c>
      <c r="J14" s="17">
        <f t="shared" si="0"/>
        <v>5500072</v>
      </c>
      <c r="L14" s="4">
        <v>7</v>
      </c>
      <c r="M14" s="4">
        <v>31</v>
      </c>
      <c r="N14" s="12" t="s">
        <v>352</v>
      </c>
      <c r="O14" s="17">
        <f t="shared" ref="O14:S14" si="1">SUM(O8:O13)</f>
        <v>5520000</v>
      </c>
      <c r="P14" s="17">
        <f t="shared" si="1"/>
        <v>24156</v>
      </c>
      <c r="Q14" s="17">
        <f t="shared" si="1"/>
        <v>66368</v>
      </c>
      <c r="R14" s="17">
        <f t="shared" si="1"/>
        <v>89548</v>
      </c>
      <c r="S14" s="17">
        <f t="shared" si="1"/>
        <v>-180000</v>
      </c>
      <c r="T14" s="17">
        <f>SUM(O14:S14)</f>
        <v>5520072</v>
      </c>
    </row>
    <row r="15" spans="12:20">
      <c r="L15" s="4"/>
      <c r="M15" s="4"/>
      <c r="N15" s="4"/>
      <c r="O15" s="4"/>
      <c r="P15" s="4"/>
      <c r="Q15" s="4"/>
      <c r="R15" s="4"/>
      <c r="S15" s="4"/>
      <c r="T15" s="4"/>
    </row>
    <row r="16" spans="12:20">
      <c r="L16" s="4"/>
      <c r="M16" s="4"/>
      <c r="N16" s="4"/>
      <c r="O16" s="4"/>
      <c r="P16" s="4"/>
      <c r="Q16" s="4"/>
      <c r="R16" s="4"/>
      <c r="S16" s="4"/>
      <c r="T16" s="4"/>
    </row>
    <row r="17" spans="3:3">
      <c r="C17" t="s">
        <v>347</v>
      </c>
    </row>
    <row r="18" spans="2:10">
      <c r="B18" s="16" t="s">
        <v>351</v>
      </c>
      <c r="C18" s="12"/>
      <c r="D18" s="12"/>
      <c r="E18" s="12" t="s">
        <v>41</v>
      </c>
      <c r="F18" s="12"/>
      <c r="G18" s="12"/>
      <c r="H18" s="12"/>
      <c r="I18" s="12"/>
      <c r="J18" s="12"/>
    </row>
    <row r="19" spans="2:20">
      <c r="B19" s="4" t="s">
        <v>78</v>
      </c>
      <c r="C19" s="4"/>
      <c r="D19" s="4" t="s">
        <v>42</v>
      </c>
      <c r="E19" s="5" t="s">
        <v>43</v>
      </c>
      <c r="F19" s="6"/>
      <c r="G19" s="6"/>
      <c r="H19" s="6"/>
      <c r="I19" s="6"/>
      <c r="J19" s="10"/>
      <c r="L19" s="4">
        <v>2019</v>
      </c>
      <c r="M19" s="4"/>
      <c r="N19" s="4" t="s">
        <v>42</v>
      </c>
      <c r="O19" s="4" t="s">
        <v>43</v>
      </c>
      <c r="P19" s="4"/>
      <c r="Q19" s="4"/>
      <c r="R19" s="4"/>
      <c r="S19" s="4"/>
      <c r="T19" s="4"/>
    </row>
    <row r="20" spans="2:20">
      <c r="B20" s="4" t="s">
        <v>44</v>
      </c>
      <c r="C20" s="4" t="s">
        <v>45</v>
      </c>
      <c r="D20" s="4"/>
      <c r="E20" s="28" t="s">
        <v>46</v>
      </c>
      <c r="F20" s="28" t="s">
        <v>47</v>
      </c>
      <c r="G20" s="28" t="s">
        <v>48</v>
      </c>
      <c r="H20" s="28" t="s">
        <v>49</v>
      </c>
      <c r="I20" s="28" t="s">
        <v>50</v>
      </c>
      <c r="J20" s="28" t="s">
        <v>4</v>
      </c>
      <c r="L20" s="4" t="s">
        <v>44</v>
      </c>
      <c r="M20" s="4" t="s">
        <v>45</v>
      </c>
      <c r="N20" s="4"/>
      <c r="O20" s="4" t="s">
        <v>46</v>
      </c>
      <c r="P20" s="4" t="s">
        <v>47</v>
      </c>
      <c r="Q20" s="4" t="s">
        <v>48</v>
      </c>
      <c r="R20" s="4" t="s">
        <v>49</v>
      </c>
      <c r="S20" s="4" t="s">
        <v>50</v>
      </c>
      <c r="T20" s="4" t="s">
        <v>4</v>
      </c>
    </row>
    <row r="21" spans="2:20">
      <c r="B21" s="4">
        <v>7</v>
      </c>
      <c r="C21" s="4">
        <v>1</v>
      </c>
      <c r="D21" s="12" t="s">
        <v>51</v>
      </c>
      <c r="E21" s="12">
        <v>404250</v>
      </c>
      <c r="F21" s="12">
        <v>848</v>
      </c>
      <c r="G21" s="12">
        <v>2170</v>
      </c>
      <c r="H21" s="12">
        <v>2878</v>
      </c>
      <c r="I21" s="12">
        <v>0</v>
      </c>
      <c r="J21" s="17">
        <f t="shared" ref="J21:J26" si="2">SUM(E21:I21)</f>
        <v>410146</v>
      </c>
      <c r="L21" s="4">
        <v>7</v>
      </c>
      <c r="M21" s="4">
        <v>1</v>
      </c>
      <c r="N21" s="4" t="s">
        <v>51</v>
      </c>
      <c r="O21" s="4">
        <v>404250</v>
      </c>
      <c r="P21" s="4">
        <v>848</v>
      </c>
      <c r="Q21" s="4">
        <v>2170</v>
      </c>
      <c r="R21" s="4">
        <v>2878</v>
      </c>
      <c r="S21" s="4">
        <v>0</v>
      </c>
      <c r="T21" s="9">
        <f>SUM(O21:S21)</f>
        <v>410146</v>
      </c>
    </row>
    <row r="22" spans="2:20">
      <c r="B22" s="4">
        <v>7</v>
      </c>
      <c r="C22" s="4">
        <v>31</v>
      </c>
      <c r="D22" s="12" t="s">
        <v>165</v>
      </c>
      <c r="E22" s="12">
        <v>3242250</v>
      </c>
      <c r="F22" s="12"/>
      <c r="G22" s="12"/>
      <c r="H22" s="12"/>
      <c r="I22" s="12"/>
      <c r="J22" s="17">
        <f t="shared" si="2"/>
        <v>3242250</v>
      </c>
      <c r="L22" s="4">
        <v>7</v>
      </c>
      <c r="M22" s="4">
        <v>31</v>
      </c>
      <c r="N22" s="4" t="s">
        <v>165</v>
      </c>
      <c r="O22" s="4">
        <v>3242250</v>
      </c>
      <c r="P22" s="4"/>
      <c r="Q22" s="4"/>
      <c r="R22" s="4"/>
      <c r="S22" s="4"/>
      <c r="T22" s="4"/>
    </row>
    <row r="23" spans="2:20">
      <c r="B23" s="4">
        <v>7</v>
      </c>
      <c r="C23" s="4">
        <v>31</v>
      </c>
      <c r="D23" s="12" t="s">
        <v>59</v>
      </c>
      <c r="E23" s="12"/>
      <c r="F23" s="12">
        <v>16000</v>
      </c>
      <c r="G23" s="12"/>
      <c r="H23" s="12"/>
      <c r="I23" s="12"/>
      <c r="J23" s="17">
        <f t="shared" si="2"/>
        <v>16000</v>
      </c>
      <c r="L23" s="32">
        <v>7</v>
      </c>
      <c r="M23" s="32">
        <v>31</v>
      </c>
      <c r="N23" s="32" t="s">
        <v>59</v>
      </c>
      <c r="O23" s="32"/>
      <c r="P23" s="32">
        <v>16000</v>
      </c>
      <c r="Q23" s="4"/>
      <c r="R23" s="4"/>
      <c r="S23" s="4"/>
      <c r="T23" s="4"/>
    </row>
    <row r="24" spans="2:20">
      <c r="B24" s="4">
        <v>7</v>
      </c>
      <c r="C24" s="4">
        <v>31</v>
      </c>
      <c r="D24" s="12" t="s">
        <v>57</v>
      </c>
      <c r="E24" s="12"/>
      <c r="F24" s="12"/>
      <c r="G24" s="12">
        <v>44000</v>
      </c>
      <c r="H24" s="12"/>
      <c r="I24" s="12"/>
      <c r="J24" s="17">
        <f t="shared" si="2"/>
        <v>44000</v>
      </c>
      <c r="L24" s="8">
        <v>7</v>
      </c>
      <c r="M24" s="8">
        <v>31</v>
      </c>
      <c r="N24" s="8" t="s">
        <v>57</v>
      </c>
      <c r="O24" s="4"/>
      <c r="P24" s="4"/>
      <c r="Q24" s="4">
        <v>44000</v>
      </c>
      <c r="R24" s="4"/>
      <c r="S24" s="4"/>
      <c r="T24" s="4"/>
    </row>
    <row r="25" spans="2:20">
      <c r="B25" s="4">
        <v>7</v>
      </c>
      <c r="C25" s="4">
        <v>31</v>
      </c>
      <c r="D25" s="12" t="s">
        <v>327</v>
      </c>
      <c r="E25" s="12"/>
      <c r="F25" s="12"/>
      <c r="G25" s="12"/>
      <c r="H25" s="12">
        <v>59168</v>
      </c>
      <c r="I25" s="12"/>
      <c r="J25" s="17">
        <f t="shared" si="2"/>
        <v>59168</v>
      </c>
      <c r="L25" s="8">
        <v>7</v>
      </c>
      <c r="M25" s="8">
        <v>31</v>
      </c>
      <c r="N25" s="4" t="s">
        <v>327</v>
      </c>
      <c r="O25" s="4"/>
      <c r="P25" s="4"/>
      <c r="Q25" s="4"/>
      <c r="R25" s="4">
        <v>59168</v>
      </c>
      <c r="S25" s="4"/>
      <c r="T25" s="4"/>
    </row>
    <row r="26" spans="2:20">
      <c r="B26" s="4">
        <v>7</v>
      </c>
      <c r="C26" s="4">
        <v>31</v>
      </c>
      <c r="D26" s="12" t="s">
        <v>50</v>
      </c>
      <c r="E26" s="12"/>
      <c r="F26" s="12"/>
      <c r="G26" s="12"/>
      <c r="H26" s="12"/>
      <c r="I26" s="12">
        <v>-97200</v>
      </c>
      <c r="J26" s="17">
        <f t="shared" si="2"/>
        <v>-97200</v>
      </c>
      <c r="L26" s="4">
        <v>7</v>
      </c>
      <c r="M26" s="4">
        <v>31</v>
      </c>
      <c r="N26" s="4" t="s">
        <v>50</v>
      </c>
      <c r="O26" s="4"/>
      <c r="P26" s="4"/>
      <c r="Q26" s="4"/>
      <c r="R26" s="4"/>
      <c r="S26" s="4">
        <v>-97200</v>
      </c>
      <c r="T26" s="4"/>
    </row>
    <row r="27" spans="2:20">
      <c r="B27" s="4">
        <v>7</v>
      </c>
      <c r="C27" s="4">
        <v>31</v>
      </c>
      <c r="D27" s="12" t="s">
        <v>352</v>
      </c>
      <c r="E27" s="17">
        <f t="shared" ref="E27:J27" si="3">SUM(E21:E26)</f>
        <v>3646500</v>
      </c>
      <c r="F27" s="17">
        <f t="shared" si="3"/>
        <v>16848</v>
      </c>
      <c r="G27" s="17">
        <f t="shared" si="3"/>
        <v>46170</v>
      </c>
      <c r="H27" s="17">
        <f t="shared" si="3"/>
        <v>62046</v>
      </c>
      <c r="I27" s="17">
        <f t="shared" si="3"/>
        <v>-97200</v>
      </c>
      <c r="J27" s="17">
        <f t="shared" si="3"/>
        <v>3674364</v>
      </c>
      <c r="L27" s="4">
        <v>7</v>
      </c>
      <c r="M27" s="4">
        <v>31</v>
      </c>
      <c r="N27" s="12" t="s">
        <v>352</v>
      </c>
      <c r="O27" s="17">
        <f t="shared" ref="O27:S27" si="4">SUM(O21:O26)</f>
        <v>3646500</v>
      </c>
      <c r="P27" s="17">
        <f t="shared" si="4"/>
        <v>16848</v>
      </c>
      <c r="Q27" s="17">
        <f t="shared" si="4"/>
        <v>46170</v>
      </c>
      <c r="R27" s="17">
        <f t="shared" si="4"/>
        <v>62046</v>
      </c>
      <c r="S27" s="17">
        <f t="shared" si="4"/>
        <v>-97200</v>
      </c>
      <c r="T27" s="17">
        <f>SUM(O27:S27)</f>
        <v>3674364</v>
      </c>
    </row>
    <row r="28" spans="12:20">
      <c r="L28" s="4"/>
      <c r="M28" s="4"/>
      <c r="N28" s="4"/>
      <c r="O28" s="4"/>
      <c r="P28" s="4"/>
      <c r="Q28" s="4"/>
      <c r="R28" s="4"/>
      <c r="S28" s="4"/>
      <c r="T28" s="4"/>
    </row>
    <row r="29" spans="12:20">
      <c r="L29" s="4"/>
      <c r="M29" s="4"/>
      <c r="N29" s="4"/>
      <c r="O29" s="4"/>
      <c r="P29" s="4"/>
      <c r="Q29" s="4"/>
      <c r="R29" s="4"/>
      <c r="S29" s="4"/>
      <c r="T29" s="4"/>
    </row>
    <row r="30" spans="1:1">
      <c r="A30" t="s">
        <v>353</v>
      </c>
    </row>
    <row r="32" spans="5:5">
      <c r="E32" t="s">
        <v>28</v>
      </c>
    </row>
    <row r="33" ht="16.95" spans="4:6">
      <c r="D33" s="4" t="s">
        <v>29</v>
      </c>
      <c r="E33" s="29" t="s">
        <v>30</v>
      </c>
      <c r="F33" s="29" t="s">
        <v>31</v>
      </c>
    </row>
    <row r="34" spans="4:8">
      <c r="D34" s="30" t="s">
        <v>354</v>
      </c>
      <c r="E34" s="4">
        <v>50</v>
      </c>
      <c r="F34" s="4">
        <v>180</v>
      </c>
      <c r="H34" s="19" t="s">
        <v>355</v>
      </c>
    </row>
    <row r="35" spans="4:8">
      <c r="D35" s="30" t="s">
        <v>356</v>
      </c>
      <c r="E35" s="4">
        <v>2500</v>
      </c>
      <c r="F35" s="4">
        <v>1500</v>
      </c>
      <c r="H35" t="s">
        <v>357</v>
      </c>
    </row>
    <row r="36" spans="4:6">
      <c r="D36" s="30" t="s">
        <v>358</v>
      </c>
      <c r="E36" s="4">
        <v>2400</v>
      </c>
      <c r="F36" s="4">
        <v>1600</v>
      </c>
    </row>
    <row r="37" spans="4:6">
      <c r="D37" s="30" t="s">
        <v>359</v>
      </c>
      <c r="E37" s="4">
        <v>100</v>
      </c>
      <c r="F37" s="4">
        <v>50</v>
      </c>
    </row>
    <row r="38" spans="4:6">
      <c r="D38" s="30" t="s">
        <v>36</v>
      </c>
      <c r="E38" s="31">
        <v>0.4</v>
      </c>
      <c r="F38" s="31">
        <v>0.4</v>
      </c>
    </row>
    <row r="40" spans="1:1">
      <c r="A40" t="s">
        <v>360</v>
      </c>
    </row>
    <row r="41" spans="1:1">
      <c r="A41" t="s">
        <v>361</v>
      </c>
    </row>
    <row r="42" spans="2:2">
      <c r="B42" t="s">
        <v>362</v>
      </c>
    </row>
    <row r="43" spans="2:2">
      <c r="B43" t="s">
        <v>363</v>
      </c>
    </row>
    <row r="44" spans="2:2">
      <c r="B44" t="s">
        <v>364</v>
      </c>
    </row>
    <row r="46" spans="1:1">
      <c r="A46" t="s">
        <v>365</v>
      </c>
    </row>
    <row r="47" spans="2:2">
      <c r="B47" t="s">
        <v>366</v>
      </c>
    </row>
    <row r="48" spans="2:2">
      <c r="B48" s="94" t="s">
        <v>367</v>
      </c>
    </row>
    <row r="50" spans="2:2">
      <c r="B50" t="s">
        <v>368</v>
      </c>
    </row>
    <row r="51" spans="2:2">
      <c r="B51" s="94" t="s">
        <v>369</v>
      </c>
    </row>
    <row r="53" spans="2:2">
      <c r="B53" t="s">
        <v>370</v>
      </c>
    </row>
    <row r="54" spans="2:2">
      <c r="B54" s="94" t="s">
        <v>371</v>
      </c>
    </row>
    <row r="56" spans="1:1">
      <c r="A56" t="s">
        <v>372</v>
      </c>
    </row>
    <row r="57" spans="2:2">
      <c r="B57" t="s">
        <v>373</v>
      </c>
    </row>
    <row r="58" spans="2:2">
      <c r="B58" s="94" t="s">
        <v>374</v>
      </c>
    </row>
    <row r="59" spans="2:2">
      <c r="B59" t="s">
        <v>375</v>
      </c>
    </row>
    <row r="60" spans="2:2">
      <c r="B60" s="94" t="s">
        <v>376</v>
      </c>
    </row>
    <row r="61" spans="2:2">
      <c r="B61" t="s">
        <v>377</v>
      </c>
    </row>
    <row r="62" spans="2:2">
      <c r="B62" s="94" t="s">
        <v>378</v>
      </c>
    </row>
    <row r="64" spans="1:1">
      <c r="A64" t="s">
        <v>379</v>
      </c>
    </row>
    <row r="65" spans="2:2">
      <c r="B65" t="s">
        <v>380</v>
      </c>
    </row>
    <row r="66" spans="2:2">
      <c r="B66" s="94" t="s">
        <v>381</v>
      </c>
    </row>
    <row r="68" spans="2:2">
      <c r="B68" t="s">
        <v>382</v>
      </c>
    </row>
    <row r="69" spans="2:2">
      <c r="B69" t="s">
        <v>383</v>
      </c>
    </row>
    <row r="71" spans="1:1">
      <c r="A71" t="s">
        <v>384</v>
      </c>
    </row>
    <row r="73" spans="2:7">
      <c r="B73" t="s">
        <v>385</v>
      </c>
      <c r="G73" s="19" t="s">
        <v>386</v>
      </c>
    </row>
    <row r="75" spans="1:1">
      <c r="A75" t="s">
        <v>387</v>
      </c>
    </row>
    <row r="76" spans="3:11">
      <c r="C76" s="5" t="s">
        <v>388</v>
      </c>
      <c r="D76" s="6"/>
      <c r="E76" s="6"/>
      <c r="F76" s="6"/>
      <c r="G76" s="6"/>
      <c r="H76" s="6"/>
      <c r="I76" s="6"/>
      <c r="J76" s="6"/>
      <c r="K76" s="10"/>
    </row>
    <row r="77" spans="3:11">
      <c r="C77" s="5" t="s">
        <v>389</v>
      </c>
      <c r="D77" s="6"/>
      <c r="E77" s="6"/>
      <c r="F77" s="6"/>
      <c r="G77" s="6"/>
      <c r="H77" s="6"/>
      <c r="I77" s="6"/>
      <c r="J77" s="6"/>
      <c r="K77" s="10"/>
    </row>
    <row r="78" spans="3:11">
      <c r="C78" s="12"/>
      <c r="D78" s="12" t="s">
        <v>29</v>
      </c>
      <c r="E78" s="12" t="s">
        <v>9</v>
      </c>
      <c r="F78" s="12" t="s">
        <v>46</v>
      </c>
      <c r="G78" s="12" t="s">
        <v>47</v>
      </c>
      <c r="H78" s="12" t="s">
        <v>48</v>
      </c>
      <c r="I78" s="12" t="s">
        <v>49</v>
      </c>
      <c r="J78" s="12" t="s">
        <v>50</v>
      </c>
      <c r="K78" s="12" t="s">
        <v>4</v>
      </c>
    </row>
    <row r="79" spans="3:12">
      <c r="C79" s="12"/>
      <c r="D79" s="12" t="s">
        <v>390</v>
      </c>
      <c r="E79" s="12">
        <v>50</v>
      </c>
      <c r="F79" s="12">
        <v>96250</v>
      </c>
      <c r="G79" s="12">
        <v>156</v>
      </c>
      <c r="H79" s="12">
        <v>368</v>
      </c>
      <c r="I79" s="12">
        <v>796</v>
      </c>
      <c r="J79" s="12">
        <v>0</v>
      </c>
      <c r="K79" s="12">
        <f>SUM(E79:J79)</f>
        <v>97620</v>
      </c>
      <c r="L79" t="s">
        <v>391</v>
      </c>
    </row>
    <row r="80" spans="1:13">
      <c r="A80" s="19"/>
      <c r="C80" s="12"/>
      <c r="D80" s="12" t="s">
        <v>392</v>
      </c>
      <c r="E80" s="12">
        <v>2500</v>
      </c>
      <c r="F80" s="12">
        <v>5403750</v>
      </c>
      <c r="G80" s="12">
        <v>24000</v>
      </c>
      <c r="H80" s="12">
        <v>66000</v>
      </c>
      <c r="I80" s="12">
        <v>88752</v>
      </c>
      <c r="J80" s="12">
        <v>-180000</v>
      </c>
      <c r="K80" s="12">
        <f>SUM(E80:J80)</f>
        <v>5405002</v>
      </c>
      <c r="L80" t="s">
        <v>393</v>
      </c>
      <c r="M80" t="s">
        <v>394</v>
      </c>
    </row>
    <row r="81" spans="3:12">
      <c r="C81" s="12"/>
      <c r="D81" s="12" t="s">
        <v>4</v>
      </c>
      <c r="E81" s="14">
        <f t="shared" ref="E81:J81" si="5">E79+E80</f>
        <v>2550</v>
      </c>
      <c r="F81" s="14">
        <f t="shared" si="5"/>
        <v>5500000</v>
      </c>
      <c r="G81" s="14">
        <f t="shared" si="5"/>
        <v>24156</v>
      </c>
      <c r="H81" s="14">
        <f t="shared" si="5"/>
        <v>66368</v>
      </c>
      <c r="I81" s="14">
        <f t="shared" si="5"/>
        <v>89548</v>
      </c>
      <c r="J81" s="14">
        <f t="shared" si="5"/>
        <v>-180000</v>
      </c>
      <c r="K81" s="12">
        <f>SUM(E81:J81)</f>
        <v>5502622</v>
      </c>
      <c r="L81" t="s">
        <v>395</v>
      </c>
    </row>
    <row r="82" spans="3:11">
      <c r="C82" s="15" t="s">
        <v>396</v>
      </c>
      <c r="D82" s="12" t="s">
        <v>397</v>
      </c>
      <c r="E82" s="12">
        <v>100</v>
      </c>
      <c r="F82" s="12">
        <v>100</v>
      </c>
      <c r="G82" s="12">
        <v>100</v>
      </c>
      <c r="H82" s="12">
        <v>100</v>
      </c>
      <c r="I82" s="12">
        <v>100</v>
      </c>
      <c r="J82" s="16" t="s">
        <v>398</v>
      </c>
      <c r="K82" s="16" t="s">
        <v>398</v>
      </c>
    </row>
    <row r="83" spans="3:11">
      <c r="C83" s="15"/>
      <c r="D83" s="12" t="s">
        <v>399</v>
      </c>
      <c r="E83" s="16" t="s">
        <v>400</v>
      </c>
      <c r="F83" s="12">
        <v>100</v>
      </c>
      <c r="G83" s="12">
        <v>40</v>
      </c>
      <c r="H83" s="12">
        <v>40</v>
      </c>
      <c r="I83" s="12">
        <v>40</v>
      </c>
      <c r="J83" s="16" t="s">
        <v>398</v>
      </c>
      <c r="K83" s="16" t="s">
        <v>398</v>
      </c>
    </row>
    <row r="84" spans="3:11">
      <c r="C84" s="15"/>
      <c r="D84" s="12" t="s">
        <v>401</v>
      </c>
      <c r="E84" s="12">
        <v>2400</v>
      </c>
      <c r="F84" s="12">
        <v>2400</v>
      </c>
      <c r="G84" s="12">
        <v>2400</v>
      </c>
      <c r="H84" s="12">
        <v>2400</v>
      </c>
      <c r="I84" s="12">
        <v>2400</v>
      </c>
      <c r="J84" s="16" t="s">
        <v>398</v>
      </c>
      <c r="K84" s="16" t="s">
        <v>398</v>
      </c>
    </row>
    <row r="85" spans="3:11">
      <c r="C85" s="15"/>
      <c r="D85" s="12" t="s">
        <v>149</v>
      </c>
      <c r="E85" s="12">
        <f>SUM(E82:E84)</f>
        <v>2500</v>
      </c>
      <c r="F85" s="12">
        <f>F83+F84</f>
        <v>2500</v>
      </c>
      <c r="G85" s="12">
        <f>G83+G84</f>
        <v>2440</v>
      </c>
      <c r="H85" s="12">
        <f>H83+H84</f>
        <v>2440</v>
      </c>
      <c r="I85" s="12">
        <f>I83+I84</f>
        <v>2440</v>
      </c>
      <c r="J85" s="16" t="s">
        <v>398</v>
      </c>
      <c r="K85" s="16" t="s">
        <v>398</v>
      </c>
    </row>
    <row r="86" spans="3:11">
      <c r="C86" s="12"/>
      <c r="D86" s="12" t="s">
        <v>402</v>
      </c>
      <c r="E86" s="12">
        <v>2400</v>
      </c>
      <c r="F86" s="12">
        <v>5280000</v>
      </c>
      <c r="G86" s="12">
        <v>23760</v>
      </c>
      <c r="H86" s="12">
        <v>65280</v>
      </c>
      <c r="I86" s="12">
        <v>88080</v>
      </c>
      <c r="J86" s="17">
        <f>J81</f>
        <v>-180000</v>
      </c>
      <c r="K86" s="12">
        <f>SUM(E86:J86)</f>
        <v>5279520</v>
      </c>
    </row>
    <row r="87" spans="3:11">
      <c r="C87" s="12"/>
      <c r="D87" s="12" t="s">
        <v>403</v>
      </c>
      <c r="E87" s="12">
        <v>100</v>
      </c>
      <c r="F87" s="12">
        <v>220000</v>
      </c>
      <c r="G87" s="12">
        <v>396</v>
      </c>
      <c r="H87" s="12">
        <v>1088</v>
      </c>
      <c r="I87" s="12">
        <v>1468</v>
      </c>
      <c r="J87" s="12"/>
      <c r="K87" s="12">
        <f>SUM(E87:J87)</f>
        <v>223052</v>
      </c>
    </row>
    <row r="88" spans="3:11">
      <c r="C88" s="12"/>
      <c r="D88" s="5" t="s">
        <v>87</v>
      </c>
      <c r="E88" s="10"/>
      <c r="F88" s="14">
        <f>SUM(F86:F87)/F85</f>
        <v>2200</v>
      </c>
      <c r="G88" s="14">
        <f>SUM(G86:G87)/G85</f>
        <v>9.9</v>
      </c>
      <c r="H88" s="14">
        <f>SUM(H86:H87)/H85</f>
        <v>27.2</v>
      </c>
      <c r="I88" s="14">
        <f>SUM(I86:I87)/I85</f>
        <v>36.7</v>
      </c>
      <c r="J88" s="14">
        <f>SUM(J86:J87)/E86</f>
        <v>-75</v>
      </c>
      <c r="K88" s="12">
        <f>SUM(F88:J88)</f>
        <v>2198.8</v>
      </c>
    </row>
    <row r="91" spans="3:11">
      <c r="C91" s="5" t="s">
        <v>404</v>
      </c>
      <c r="D91" s="6"/>
      <c r="E91" s="6"/>
      <c r="F91" s="6"/>
      <c r="G91" s="6"/>
      <c r="H91" s="6"/>
      <c r="I91" s="6"/>
      <c r="J91" s="6"/>
      <c r="K91" s="10"/>
    </row>
    <row r="92" spans="3:11">
      <c r="C92" s="5" t="s">
        <v>389</v>
      </c>
      <c r="D92" s="6"/>
      <c r="E92" s="6"/>
      <c r="F92" s="6"/>
      <c r="G92" s="6"/>
      <c r="H92" s="6"/>
      <c r="I92" s="6"/>
      <c r="J92" s="6"/>
      <c r="K92" s="10"/>
    </row>
    <row r="93" spans="3:11">
      <c r="C93" s="12"/>
      <c r="D93" s="12" t="s">
        <v>29</v>
      </c>
      <c r="E93" s="12" t="s">
        <v>9</v>
      </c>
      <c r="F93" s="12" t="s">
        <v>46</v>
      </c>
      <c r="G93" s="12" t="s">
        <v>47</v>
      </c>
      <c r="H93" s="12" t="s">
        <v>48</v>
      </c>
      <c r="I93" s="12" t="s">
        <v>49</v>
      </c>
      <c r="J93" s="12" t="s">
        <v>50</v>
      </c>
      <c r="K93" s="12" t="s">
        <v>4</v>
      </c>
    </row>
    <row r="94" spans="3:11">
      <c r="C94" s="12"/>
      <c r="D94" s="12" t="s">
        <v>390</v>
      </c>
      <c r="E94" s="12">
        <v>180</v>
      </c>
      <c r="F94" s="12">
        <v>404250</v>
      </c>
      <c r="G94" s="12">
        <v>848</v>
      </c>
      <c r="H94" s="12">
        <v>2170</v>
      </c>
      <c r="I94" s="12">
        <v>2878</v>
      </c>
      <c r="J94" s="12">
        <v>0</v>
      </c>
      <c r="K94" s="17">
        <f t="shared" ref="K94:K96" si="6">SUM(E94:J94)</f>
        <v>410326</v>
      </c>
    </row>
    <row r="95" spans="3:11">
      <c r="C95" s="12"/>
      <c r="D95" s="12" t="s">
        <v>392</v>
      </c>
      <c r="E95" s="12">
        <v>1500</v>
      </c>
      <c r="F95" s="12">
        <v>3242250</v>
      </c>
      <c r="G95" s="12">
        <v>16000</v>
      </c>
      <c r="H95" s="12">
        <v>44000</v>
      </c>
      <c r="I95" s="12">
        <v>59168</v>
      </c>
      <c r="J95" s="12">
        <v>-97200</v>
      </c>
      <c r="K95" s="17">
        <f t="shared" si="6"/>
        <v>3265718</v>
      </c>
    </row>
    <row r="96" spans="3:11">
      <c r="C96" s="12"/>
      <c r="D96" s="12" t="s">
        <v>4</v>
      </c>
      <c r="E96" s="14">
        <f>E94+E95</f>
        <v>1680</v>
      </c>
      <c r="F96" s="14">
        <f t="shared" ref="E96:J96" si="7">F94+F95</f>
        <v>3646500</v>
      </c>
      <c r="G96" s="14">
        <f t="shared" si="7"/>
        <v>16848</v>
      </c>
      <c r="H96" s="14">
        <f t="shared" si="7"/>
        <v>46170</v>
      </c>
      <c r="I96" s="14">
        <f t="shared" si="7"/>
        <v>62046</v>
      </c>
      <c r="J96" s="14">
        <f t="shared" si="7"/>
        <v>-97200</v>
      </c>
      <c r="K96" s="17">
        <f t="shared" si="6"/>
        <v>3676044</v>
      </c>
    </row>
    <row r="97" spans="3:11">
      <c r="C97" s="15" t="s">
        <v>396</v>
      </c>
      <c r="D97" s="12" t="s">
        <v>397</v>
      </c>
      <c r="E97" s="12">
        <v>50</v>
      </c>
      <c r="F97" s="12">
        <v>50</v>
      </c>
      <c r="G97" s="12">
        <v>50</v>
      </c>
      <c r="H97" s="12">
        <v>50</v>
      </c>
      <c r="I97" s="12">
        <v>50</v>
      </c>
      <c r="J97" s="16" t="s">
        <v>398</v>
      </c>
      <c r="K97" s="16" t="s">
        <v>398</v>
      </c>
    </row>
    <row r="98" spans="3:11">
      <c r="C98" s="15"/>
      <c r="D98" s="12" t="s">
        <v>399</v>
      </c>
      <c r="E98" s="16" t="s">
        <v>400</v>
      </c>
      <c r="F98" s="12">
        <v>50</v>
      </c>
      <c r="G98" s="12">
        <v>20</v>
      </c>
      <c r="H98" s="12">
        <v>20</v>
      </c>
      <c r="I98" s="12">
        <v>20</v>
      </c>
      <c r="J98" s="16" t="s">
        <v>398</v>
      </c>
      <c r="K98" s="16" t="s">
        <v>398</v>
      </c>
    </row>
    <row r="99" spans="3:11">
      <c r="C99" s="15"/>
      <c r="D99" s="12" t="s">
        <v>401</v>
      </c>
      <c r="E99" s="12">
        <v>1600</v>
      </c>
      <c r="F99" s="12">
        <v>1600</v>
      </c>
      <c r="G99" s="12">
        <v>1600</v>
      </c>
      <c r="H99" s="12">
        <v>1600</v>
      </c>
      <c r="I99" s="12">
        <v>1600</v>
      </c>
      <c r="J99" s="16" t="s">
        <v>398</v>
      </c>
      <c r="K99" s="16" t="s">
        <v>398</v>
      </c>
    </row>
    <row r="100" spans="3:11">
      <c r="C100" s="15"/>
      <c r="D100" s="12" t="s">
        <v>149</v>
      </c>
      <c r="E100" s="17">
        <f>SUM(E97:E99)</f>
        <v>1650</v>
      </c>
      <c r="F100" s="17">
        <f t="shared" ref="F100:I100" si="8">F98+F99</f>
        <v>1650</v>
      </c>
      <c r="G100" s="17">
        <f t="shared" si="8"/>
        <v>1620</v>
      </c>
      <c r="H100" s="17">
        <f t="shared" si="8"/>
        <v>1620</v>
      </c>
      <c r="I100" s="17">
        <f t="shared" si="8"/>
        <v>1620</v>
      </c>
      <c r="J100" s="16" t="s">
        <v>398</v>
      </c>
      <c r="K100" s="16" t="s">
        <v>398</v>
      </c>
    </row>
    <row r="101" spans="3:11">
      <c r="C101" s="12"/>
      <c r="D101" s="12" t="s">
        <v>402</v>
      </c>
      <c r="E101" s="12">
        <v>1600</v>
      </c>
      <c r="F101" s="12">
        <v>3536000</v>
      </c>
      <c r="G101" s="12">
        <v>16640</v>
      </c>
      <c r="H101" s="12">
        <v>45600</v>
      </c>
      <c r="I101" s="12">
        <v>61280</v>
      </c>
      <c r="J101" s="17">
        <f>J96</f>
        <v>-97200</v>
      </c>
      <c r="K101" s="17">
        <f>SUM(E101:J101)</f>
        <v>3563920</v>
      </c>
    </row>
    <row r="102" spans="3:11">
      <c r="C102" s="12"/>
      <c r="D102" s="12" t="s">
        <v>403</v>
      </c>
      <c r="E102" s="12">
        <v>50</v>
      </c>
      <c r="F102" s="12">
        <v>110500</v>
      </c>
      <c r="G102" s="12">
        <v>208</v>
      </c>
      <c r="H102" s="12">
        <v>570</v>
      </c>
      <c r="I102" s="12">
        <v>766</v>
      </c>
      <c r="J102" s="12"/>
      <c r="K102" s="17">
        <f>SUM(E102:J102)</f>
        <v>112094</v>
      </c>
    </row>
    <row r="103" spans="3:11">
      <c r="C103" s="12"/>
      <c r="D103" s="5" t="s">
        <v>87</v>
      </c>
      <c r="E103" s="10"/>
      <c r="F103" s="14">
        <f t="shared" ref="F103:I103" si="9">SUM(F101:F102)/F100</f>
        <v>2210</v>
      </c>
      <c r="G103" s="14">
        <f t="shared" si="9"/>
        <v>10.4</v>
      </c>
      <c r="H103" s="14">
        <f t="shared" si="9"/>
        <v>28.5</v>
      </c>
      <c r="I103" s="14">
        <f t="shared" si="9"/>
        <v>38.3</v>
      </c>
      <c r="J103" s="14">
        <f>SUM(J101:J102)/E101</f>
        <v>-60.75</v>
      </c>
      <c r="K103" s="17">
        <f>SUM(F103:J103)</f>
        <v>2226.45</v>
      </c>
    </row>
    <row r="106" spans="1:1">
      <c r="A106" t="s">
        <v>405</v>
      </c>
    </row>
    <row r="108" spans="4:8">
      <c r="D108" s="33" t="s">
        <v>406</v>
      </c>
      <c r="E108" s="34"/>
      <c r="F108" s="34"/>
      <c r="G108" s="34"/>
      <c r="H108" s="35"/>
    </row>
    <row r="109" spans="4:8">
      <c r="D109" s="36"/>
      <c r="E109" s="37"/>
      <c r="F109" s="37"/>
      <c r="G109" s="37"/>
      <c r="H109" s="38"/>
    </row>
    <row r="110" spans="4:8">
      <c r="D110" s="12" t="s">
        <v>407</v>
      </c>
      <c r="E110" s="12" t="s">
        <v>84</v>
      </c>
      <c r="F110" s="12" t="s">
        <v>408</v>
      </c>
      <c r="G110" s="12" t="s">
        <v>87</v>
      </c>
      <c r="H110" s="12" t="s">
        <v>409</v>
      </c>
    </row>
    <row r="111" spans="4:8">
      <c r="D111" s="12" t="s">
        <v>16</v>
      </c>
      <c r="E111" s="12" t="s">
        <v>90</v>
      </c>
      <c r="F111" s="12">
        <v>2400</v>
      </c>
      <c r="G111" s="12">
        <v>2198.8</v>
      </c>
      <c r="H111" s="12">
        <f>F111*G111</f>
        <v>5277120</v>
      </c>
    </row>
    <row r="112" spans="4:8">
      <c r="D112" s="12" t="s">
        <v>18</v>
      </c>
      <c r="E112" s="12" t="s">
        <v>90</v>
      </c>
      <c r="F112" s="12">
        <v>1600</v>
      </c>
      <c r="G112" s="12">
        <v>2226.45</v>
      </c>
      <c r="H112" s="12">
        <f>F112*G112</f>
        <v>3562320</v>
      </c>
    </row>
    <row r="113" spans="4:8">
      <c r="D113" s="12" t="s">
        <v>4</v>
      </c>
      <c r="E113" s="12"/>
      <c r="F113" s="12">
        <f>SUM(F111:F112)</f>
        <v>4000</v>
      </c>
      <c r="G113" s="12"/>
      <c r="H113" s="12">
        <f>SUM(H111:H112)</f>
        <v>8839440</v>
      </c>
    </row>
    <row r="115" spans="1:1">
      <c r="A115" t="s">
        <v>410</v>
      </c>
    </row>
    <row r="116" spans="2:6">
      <c r="B116" t="s">
        <v>335</v>
      </c>
      <c r="C116" t="s">
        <v>411</v>
      </c>
      <c r="F116">
        <v>5277120</v>
      </c>
    </row>
    <row r="117" spans="3:7">
      <c r="C117" t="s">
        <v>338</v>
      </c>
      <c r="D117" t="s">
        <v>148</v>
      </c>
      <c r="E117" s="94" t="s">
        <v>412</v>
      </c>
      <c r="G117">
        <v>5280000</v>
      </c>
    </row>
    <row r="118" spans="5:7">
      <c r="E118" s="94" t="s">
        <v>413</v>
      </c>
      <c r="G118" s="12">
        <v>23760</v>
      </c>
    </row>
    <row r="119" spans="5:7">
      <c r="E119" s="94" t="s">
        <v>414</v>
      </c>
      <c r="G119" s="12">
        <v>65280</v>
      </c>
    </row>
    <row r="120" spans="5:7">
      <c r="E120" s="94" t="s">
        <v>415</v>
      </c>
      <c r="G120" s="12">
        <v>88080</v>
      </c>
    </row>
    <row r="121" spans="5:7">
      <c r="E121" s="94" t="s">
        <v>416</v>
      </c>
      <c r="G121" s="12">
        <v>-180000</v>
      </c>
    </row>
    <row r="122" spans="2:6">
      <c r="B122" t="s">
        <v>335</v>
      </c>
      <c r="C122" t="s">
        <v>417</v>
      </c>
      <c r="F122">
        <v>3562320</v>
      </c>
    </row>
    <row r="123" spans="3:7">
      <c r="C123" t="s">
        <v>338</v>
      </c>
      <c r="D123" t="s">
        <v>148</v>
      </c>
      <c r="E123" s="94" t="s">
        <v>418</v>
      </c>
      <c r="G123">
        <v>3536000</v>
      </c>
    </row>
    <row r="124" spans="5:7">
      <c r="E124" s="94" t="s">
        <v>419</v>
      </c>
      <c r="G124">
        <v>16640</v>
      </c>
    </row>
    <row r="125" spans="5:7">
      <c r="E125" s="94" t="s">
        <v>420</v>
      </c>
      <c r="G125">
        <v>45600</v>
      </c>
    </row>
    <row r="126" spans="5:7">
      <c r="E126" s="94" t="s">
        <v>421</v>
      </c>
      <c r="G126">
        <v>61280</v>
      </c>
    </row>
    <row r="127" spans="5:7">
      <c r="E127" s="94" t="s">
        <v>422</v>
      </c>
      <c r="G127">
        <v>-97200</v>
      </c>
    </row>
    <row r="129" spans="1:1">
      <c r="A129" t="s">
        <v>423</v>
      </c>
    </row>
    <row r="131" spans="4:14">
      <c r="D131" t="s">
        <v>345</v>
      </c>
      <c r="N131" t="s">
        <v>345</v>
      </c>
    </row>
    <row r="132" spans="4:17">
      <c r="D132" t="s">
        <v>40</v>
      </c>
      <c r="L132" t="s">
        <v>40</v>
      </c>
      <c r="Q132" t="s">
        <v>41</v>
      </c>
    </row>
    <row r="133" spans="2:20">
      <c r="B133" t="s">
        <v>78</v>
      </c>
      <c r="D133" s="25" t="s">
        <v>42</v>
      </c>
      <c r="L133" s="4">
        <v>2019</v>
      </c>
      <c r="M133" s="4"/>
      <c r="N133" s="4" t="s">
        <v>42</v>
      </c>
      <c r="O133" s="4" t="s">
        <v>43</v>
      </c>
      <c r="P133" s="4"/>
      <c r="Q133" s="4"/>
      <c r="R133" s="4"/>
      <c r="S133" s="4"/>
      <c r="T133" s="4"/>
    </row>
    <row r="134" spans="2:20">
      <c r="B134" t="s">
        <v>44</v>
      </c>
      <c r="C134" t="s">
        <v>45</v>
      </c>
      <c r="D134" s="25"/>
      <c r="E134" t="s">
        <v>46</v>
      </c>
      <c r="F134" t="s">
        <v>47</v>
      </c>
      <c r="G134" t="s">
        <v>48</v>
      </c>
      <c r="H134" t="s">
        <v>49</v>
      </c>
      <c r="I134" t="s">
        <v>50</v>
      </c>
      <c r="J134" t="s">
        <v>4</v>
      </c>
      <c r="L134" s="4" t="s">
        <v>44</v>
      </c>
      <c r="M134" s="4" t="s">
        <v>45</v>
      </c>
      <c r="N134" s="4"/>
      <c r="O134" s="4" t="s">
        <v>46</v>
      </c>
      <c r="P134" s="4" t="s">
        <v>47</v>
      </c>
      <c r="Q134" s="4" t="s">
        <v>48</v>
      </c>
      <c r="R134" s="4" t="s">
        <v>49</v>
      </c>
      <c r="S134" s="4" t="s">
        <v>50</v>
      </c>
      <c r="T134" s="4" t="s">
        <v>4</v>
      </c>
    </row>
    <row r="135" spans="2:20">
      <c r="B135">
        <v>7</v>
      </c>
      <c r="C135">
        <v>1</v>
      </c>
      <c r="D135" t="s">
        <v>51</v>
      </c>
      <c r="E135">
        <v>96250</v>
      </c>
      <c r="F135">
        <v>156</v>
      </c>
      <c r="G135">
        <v>368</v>
      </c>
      <c r="H135">
        <v>796</v>
      </c>
      <c r="J135">
        <f t="shared" ref="J135:J142" si="10">SUM(E135:I135)</f>
        <v>97570</v>
      </c>
      <c r="L135" s="4">
        <v>7</v>
      </c>
      <c r="M135" s="4">
        <v>1</v>
      </c>
      <c r="N135" s="4" t="s">
        <v>51</v>
      </c>
      <c r="O135" s="4">
        <v>96250</v>
      </c>
      <c r="P135" s="4">
        <v>156</v>
      </c>
      <c r="Q135" s="4">
        <v>368</v>
      </c>
      <c r="R135" s="4">
        <v>796</v>
      </c>
      <c r="S135" s="4">
        <v>0</v>
      </c>
      <c r="T135" s="9">
        <f>SUM(O135:S135)</f>
        <v>97570</v>
      </c>
    </row>
    <row r="136" spans="2:20">
      <c r="B136">
        <v>7</v>
      </c>
      <c r="C136">
        <v>31</v>
      </c>
      <c r="D136" t="s">
        <v>165</v>
      </c>
      <c r="E136">
        <v>5403750</v>
      </c>
      <c r="J136">
        <f t="shared" si="10"/>
        <v>5403750</v>
      </c>
      <c r="L136" s="32">
        <v>7</v>
      </c>
      <c r="M136" s="32">
        <v>31</v>
      </c>
      <c r="N136" s="32" t="s">
        <v>165</v>
      </c>
      <c r="O136" s="32">
        <v>5423750</v>
      </c>
      <c r="P136" s="32"/>
      <c r="Q136" s="4"/>
      <c r="R136" s="4"/>
      <c r="S136" s="4"/>
      <c r="T136" s="4"/>
    </row>
    <row r="137" spans="2:20">
      <c r="B137">
        <v>7</v>
      </c>
      <c r="C137">
        <v>31</v>
      </c>
      <c r="D137" t="s">
        <v>59</v>
      </c>
      <c r="F137">
        <v>24000</v>
      </c>
      <c r="J137">
        <f t="shared" si="10"/>
        <v>24000</v>
      </c>
      <c r="L137" s="32">
        <v>7</v>
      </c>
      <c r="M137" s="32">
        <v>31</v>
      </c>
      <c r="N137" s="32" t="s">
        <v>59</v>
      </c>
      <c r="O137" s="32"/>
      <c r="P137" s="32">
        <v>24000</v>
      </c>
      <c r="Q137" s="4"/>
      <c r="R137" s="4"/>
      <c r="S137" s="4"/>
      <c r="T137" s="4"/>
    </row>
    <row r="138" spans="2:20">
      <c r="B138">
        <v>7</v>
      </c>
      <c r="C138">
        <v>31</v>
      </c>
      <c r="D138" t="s">
        <v>57</v>
      </c>
      <c r="G138">
        <v>66000</v>
      </c>
      <c r="J138">
        <f t="shared" si="10"/>
        <v>66000</v>
      </c>
      <c r="L138" s="8">
        <v>7</v>
      </c>
      <c r="M138" s="8">
        <v>31</v>
      </c>
      <c r="N138" s="8" t="s">
        <v>57</v>
      </c>
      <c r="O138" s="8"/>
      <c r="P138" s="8"/>
      <c r="Q138" s="8">
        <v>66000</v>
      </c>
      <c r="R138" s="4"/>
      <c r="S138" s="4"/>
      <c r="T138" s="4"/>
    </row>
    <row r="139" spans="2:20">
      <c r="B139">
        <v>7</v>
      </c>
      <c r="C139">
        <v>31</v>
      </c>
      <c r="D139" t="s">
        <v>327</v>
      </c>
      <c r="H139">
        <v>88752</v>
      </c>
      <c r="J139">
        <f t="shared" si="10"/>
        <v>88752</v>
      </c>
      <c r="L139" s="8">
        <v>7</v>
      </c>
      <c r="M139" s="8">
        <v>31</v>
      </c>
      <c r="N139" s="4" t="s">
        <v>327</v>
      </c>
      <c r="O139" s="4"/>
      <c r="P139" s="4"/>
      <c r="Q139" s="4"/>
      <c r="R139" s="4">
        <v>88752</v>
      </c>
      <c r="S139" s="4"/>
      <c r="T139" s="4"/>
    </row>
    <row r="140" spans="2:20">
      <c r="B140">
        <v>7</v>
      </c>
      <c r="C140">
        <v>31</v>
      </c>
      <c r="D140" t="s">
        <v>50</v>
      </c>
      <c r="I140">
        <v>-180000</v>
      </c>
      <c r="J140">
        <f t="shared" si="10"/>
        <v>-180000</v>
      </c>
      <c r="L140" s="4">
        <v>7</v>
      </c>
      <c r="M140" s="4">
        <v>31</v>
      </c>
      <c r="N140" s="4" t="s">
        <v>50</v>
      </c>
      <c r="O140" s="4"/>
      <c r="P140" s="4"/>
      <c r="Q140" s="4"/>
      <c r="R140" s="4"/>
      <c r="S140" s="4">
        <v>-180000</v>
      </c>
      <c r="T140" s="4"/>
    </row>
    <row r="141" spans="2:20">
      <c r="B141">
        <v>7</v>
      </c>
      <c r="C141">
        <v>31</v>
      </c>
      <c r="D141" t="s">
        <v>352</v>
      </c>
      <c r="E141">
        <f>SUM(E135:E140)</f>
        <v>5500000</v>
      </c>
      <c r="F141">
        <f>SUM(F135:F140)</f>
        <v>24156</v>
      </c>
      <c r="G141">
        <f>SUM(G135:G140)</f>
        <v>66368</v>
      </c>
      <c r="H141">
        <f>SUM(H135:H140)</f>
        <v>89548</v>
      </c>
      <c r="I141">
        <f>SUM(I135:I140)</f>
        <v>-180000</v>
      </c>
      <c r="J141">
        <f t="shared" si="10"/>
        <v>5500072</v>
      </c>
      <c r="L141" s="4">
        <v>7</v>
      </c>
      <c r="M141" s="4">
        <v>31</v>
      </c>
      <c r="N141" s="12" t="s">
        <v>352</v>
      </c>
      <c r="O141" s="17">
        <f t="shared" ref="O141:S141" si="11">SUM(O135:O140)</f>
        <v>5520000</v>
      </c>
      <c r="P141" s="17">
        <f t="shared" si="11"/>
        <v>24156</v>
      </c>
      <c r="Q141" s="17">
        <f t="shared" si="11"/>
        <v>66368</v>
      </c>
      <c r="R141" s="17">
        <f t="shared" si="11"/>
        <v>89548</v>
      </c>
      <c r="S141" s="17">
        <f t="shared" si="11"/>
        <v>-180000</v>
      </c>
      <c r="T141" s="17">
        <f>SUM(O141:S141)</f>
        <v>5520072</v>
      </c>
    </row>
    <row r="142" spans="2:20">
      <c r="B142">
        <v>7</v>
      </c>
      <c r="C142">
        <v>31</v>
      </c>
      <c r="D142" t="s">
        <v>424</v>
      </c>
      <c r="E142">
        <v>-5280000</v>
      </c>
      <c r="F142" s="12">
        <v>-23760</v>
      </c>
      <c r="G142" s="12">
        <v>-65280</v>
      </c>
      <c r="H142" s="12">
        <v>-88080</v>
      </c>
      <c r="I142" s="12">
        <v>180000</v>
      </c>
      <c r="J142">
        <f t="shared" si="10"/>
        <v>-5277120</v>
      </c>
      <c r="L142" s="4">
        <v>7</v>
      </c>
      <c r="M142" s="4">
        <v>31</v>
      </c>
      <c r="N142" s="12" t="s">
        <v>424</v>
      </c>
      <c r="O142" s="12">
        <v>-5280000</v>
      </c>
      <c r="P142" s="12">
        <v>-23760</v>
      </c>
      <c r="Q142" s="12">
        <v>-65280</v>
      </c>
      <c r="R142" s="12">
        <v>-88080</v>
      </c>
      <c r="S142" s="12">
        <v>180000</v>
      </c>
      <c r="T142" s="12">
        <f>SUM(O142:S142)</f>
        <v>-5277120</v>
      </c>
    </row>
    <row r="143" spans="2:20">
      <c r="B143">
        <v>7</v>
      </c>
      <c r="C143">
        <v>31</v>
      </c>
      <c r="D143" t="s">
        <v>7</v>
      </c>
      <c r="E143">
        <f t="shared" ref="E143:J143" si="12">E141+E142</f>
        <v>220000</v>
      </c>
      <c r="F143">
        <f t="shared" si="12"/>
        <v>396</v>
      </c>
      <c r="G143">
        <f t="shared" si="12"/>
        <v>1088</v>
      </c>
      <c r="H143">
        <f t="shared" si="12"/>
        <v>1468</v>
      </c>
      <c r="I143">
        <f t="shared" si="12"/>
        <v>0</v>
      </c>
      <c r="J143">
        <f t="shared" si="12"/>
        <v>222952</v>
      </c>
      <c r="L143" s="4">
        <v>7</v>
      </c>
      <c r="M143" s="4">
        <v>31</v>
      </c>
      <c r="N143" s="12" t="s">
        <v>7</v>
      </c>
      <c r="O143" s="12">
        <f t="shared" ref="O143:T143" si="13">O141+O142</f>
        <v>240000</v>
      </c>
      <c r="P143" s="12">
        <f t="shared" si="13"/>
        <v>396</v>
      </c>
      <c r="Q143" s="12">
        <f t="shared" si="13"/>
        <v>1088</v>
      </c>
      <c r="R143" s="12">
        <f t="shared" si="13"/>
        <v>1468</v>
      </c>
      <c r="S143" s="12">
        <f t="shared" si="13"/>
        <v>0</v>
      </c>
      <c r="T143" s="12">
        <f t="shared" si="13"/>
        <v>242952</v>
      </c>
    </row>
    <row r="145" spans="14:14">
      <c r="N145" t="s">
        <v>347</v>
      </c>
    </row>
    <row r="146" spans="12:20">
      <c r="L146" s="4">
        <v>2019</v>
      </c>
      <c r="M146" s="4"/>
      <c r="N146" s="4" t="s">
        <v>42</v>
      </c>
      <c r="O146" s="4" t="s">
        <v>43</v>
      </c>
      <c r="P146" s="4"/>
      <c r="Q146" s="4"/>
      <c r="R146" s="4"/>
      <c r="S146" s="4"/>
      <c r="T146" s="4"/>
    </row>
    <row r="147" spans="12:20">
      <c r="L147" s="4" t="s">
        <v>44</v>
      </c>
      <c r="M147" s="4" t="s">
        <v>45</v>
      </c>
      <c r="N147" s="4"/>
      <c r="O147" s="4" t="s">
        <v>46</v>
      </c>
      <c r="P147" s="4" t="s">
        <v>47</v>
      </c>
      <c r="Q147" s="4" t="s">
        <v>48</v>
      </c>
      <c r="R147" s="4" t="s">
        <v>49</v>
      </c>
      <c r="S147" s="4" t="s">
        <v>50</v>
      </c>
      <c r="T147" s="4" t="s">
        <v>4</v>
      </c>
    </row>
    <row r="148" spans="12:20">
      <c r="L148" s="4">
        <v>7</v>
      </c>
      <c r="M148" s="4">
        <v>1</v>
      </c>
      <c r="N148" s="4" t="s">
        <v>51</v>
      </c>
      <c r="O148" s="4">
        <v>404250</v>
      </c>
      <c r="P148" s="4">
        <v>848</v>
      </c>
      <c r="Q148" s="4">
        <v>2170</v>
      </c>
      <c r="R148" s="4">
        <v>2878</v>
      </c>
      <c r="S148" s="4">
        <v>0</v>
      </c>
      <c r="T148" s="9">
        <f>SUM(O148:S148)</f>
        <v>410146</v>
      </c>
    </row>
    <row r="149" spans="12:20">
      <c r="L149" s="4">
        <v>7</v>
      </c>
      <c r="M149" s="4">
        <v>31</v>
      </c>
      <c r="N149" s="4" t="s">
        <v>165</v>
      </c>
      <c r="O149" s="4">
        <v>3242250</v>
      </c>
      <c r="P149" s="4"/>
      <c r="Q149" s="4"/>
      <c r="R149" s="4"/>
      <c r="S149" s="4"/>
      <c r="T149" s="4"/>
    </row>
    <row r="150" spans="12:20">
      <c r="L150" s="32">
        <v>7</v>
      </c>
      <c r="M150" s="32">
        <v>31</v>
      </c>
      <c r="N150" s="32" t="s">
        <v>59</v>
      </c>
      <c r="O150" s="32"/>
      <c r="P150" s="32">
        <v>16000</v>
      </c>
      <c r="Q150" s="4"/>
      <c r="R150" s="4"/>
      <c r="S150" s="4"/>
      <c r="T150" s="4"/>
    </row>
    <row r="151" spans="12:20">
      <c r="L151" s="8">
        <v>7</v>
      </c>
      <c r="M151" s="8">
        <v>31</v>
      </c>
      <c r="N151" s="8" t="s">
        <v>57</v>
      </c>
      <c r="O151" s="4"/>
      <c r="P151" s="4"/>
      <c r="Q151" s="4">
        <v>44000</v>
      </c>
      <c r="R151" s="4"/>
      <c r="S151" s="4"/>
      <c r="T151" s="4"/>
    </row>
    <row r="152" spans="12:20">
      <c r="L152" s="8">
        <v>7</v>
      </c>
      <c r="M152" s="8">
        <v>31</v>
      </c>
      <c r="N152" s="4" t="s">
        <v>327</v>
      </c>
      <c r="O152" s="4"/>
      <c r="P152" s="4"/>
      <c r="Q152" s="4"/>
      <c r="R152" s="4">
        <v>59168</v>
      </c>
      <c r="S152" s="4"/>
      <c r="T152" s="4"/>
    </row>
    <row r="153" spans="12:20">
      <c r="L153" s="4">
        <v>7</v>
      </c>
      <c r="M153" s="4">
        <v>31</v>
      </c>
      <c r="N153" s="4" t="s">
        <v>50</v>
      </c>
      <c r="O153" s="4"/>
      <c r="P153" s="4"/>
      <c r="Q153" s="4"/>
      <c r="R153" s="4"/>
      <c r="S153" s="4">
        <v>-97200</v>
      </c>
      <c r="T153" s="4"/>
    </row>
    <row r="154" spans="12:20">
      <c r="L154" s="4">
        <v>7</v>
      </c>
      <c r="M154" s="4">
        <v>31</v>
      </c>
      <c r="N154" s="12" t="s">
        <v>352</v>
      </c>
      <c r="O154" s="17">
        <f t="shared" ref="O154:S154" si="14">SUM(O148:O153)</f>
        <v>3646500</v>
      </c>
      <c r="P154" s="17">
        <f t="shared" si="14"/>
        <v>16848</v>
      </c>
      <c r="Q154" s="17">
        <f t="shared" si="14"/>
        <v>46170</v>
      </c>
      <c r="R154" s="17">
        <f t="shared" si="14"/>
        <v>62046</v>
      </c>
      <c r="S154" s="17">
        <f t="shared" si="14"/>
        <v>-97200</v>
      </c>
      <c r="T154" s="17">
        <f>SUM(O154:S154)</f>
        <v>3674364</v>
      </c>
    </row>
    <row r="155" spans="12:20">
      <c r="L155" s="4">
        <v>7</v>
      </c>
      <c r="M155" s="4">
        <v>31</v>
      </c>
      <c r="N155" s="12" t="s">
        <v>424</v>
      </c>
      <c r="O155" s="4">
        <v>-3536000</v>
      </c>
      <c r="P155" s="4">
        <v>-16640</v>
      </c>
      <c r="Q155" s="4">
        <v>-45600</v>
      </c>
      <c r="R155" s="4">
        <v>-61280</v>
      </c>
      <c r="S155" s="4">
        <v>97200</v>
      </c>
      <c r="T155" s="4">
        <v>-3562320</v>
      </c>
    </row>
    <row r="156" spans="12:20">
      <c r="L156" s="4">
        <v>7</v>
      </c>
      <c r="M156" s="4">
        <v>31</v>
      </c>
      <c r="N156" s="12" t="s">
        <v>7</v>
      </c>
      <c r="O156" s="12">
        <f t="shared" ref="O156:T156" si="15">O154+O155</f>
        <v>110500</v>
      </c>
      <c r="P156" s="12">
        <f t="shared" si="15"/>
        <v>208</v>
      </c>
      <c r="Q156" s="12">
        <f t="shared" si="15"/>
        <v>570</v>
      </c>
      <c r="R156" s="12">
        <f t="shared" si="15"/>
        <v>766</v>
      </c>
      <c r="S156" s="12">
        <f t="shared" si="15"/>
        <v>0</v>
      </c>
      <c r="T156" s="12">
        <f t="shared" si="15"/>
        <v>112044</v>
      </c>
    </row>
    <row r="161" spans="2:2">
      <c r="B161" s="1"/>
    </row>
    <row r="162" spans="2:2">
      <c r="B162" s="2" t="s">
        <v>425</v>
      </c>
    </row>
    <row r="165" spans="2:19">
      <c r="B165" s="5" t="s">
        <v>426</v>
      </c>
      <c r="C165" s="6"/>
      <c r="D165" s="6"/>
      <c r="E165" s="6"/>
      <c r="F165" s="6"/>
      <c r="G165" s="6"/>
      <c r="H165" s="6"/>
      <c r="I165" s="6"/>
      <c r="J165" s="6"/>
      <c r="K165" s="6"/>
      <c r="L165" s="6"/>
      <c r="M165" s="6"/>
      <c r="N165" s="6"/>
      <c r="O165" s="6"/>
      <c r="P165" s="6"/>
      <c r="Q165" s="6"/>
      <c r="R165" s="6"/>
      <c r="S165" s="10"/>
    </row>
    <row r="166" spans="2:19">
      <c r="B166" s="12"/>
      <c r="C166" s="4" t="s">
        <v>2</v>
      </c>
      <c r="D166" s="4"/>
      <c r="E166" s="4"/>
      <c r="F166" s="4" t="s">
        <v>3</v>
      </c>
      <c r="G166" s="4"/>
      <c r="H166" s="4"/>
      <c r="I166" s="4" t="s">
        <v>4</v>
      </c>
      <c r="J166" s="4"/>
      <c r="K166" s="4"/>
      <c r="L166" s="4" t="s">
        <v>5</v>
      </c>
      <c r="M166" s="4"/>
      <c r="N166" s="4"/>
      <c r="O166" s="4"/>
      <c r="P166" s="4"/>
      <c r="Q166" s="12" t="s">
        <v>7</v>
      </c>
      <c r="R166" s="12"/>
      <c r="S166" s="12"/>
    </row>
    <row r="167" spans="2:19">
      <c r="B167" s="12" t="s">
        <v>8</v>
      </c>
      <c r="C167" s="12" t="s">
        <v>9</v>
      </c>
      <c r="D167" s="12" t="s">
        <v>10</v>
      </c>
      <c r="E167" s="12" t="s">
        <v>11</v>
      </c>
      <c r="F167" s="12" t="s">
        <v>9</v>
      </c>
      <c r="G167" s="12" t="s">
        <v>10</v>
      </c>
      <c r="H167" s="12" t="s">
        <v>11</v>
      </c>
      <c r="I167" s="12" t="s">
        <v>9</v>
      </c>
      <c r="J167" s="12" t="s">
        <v>10</v>
      </c>
      <c r="K167" s="12" t="s">
        <v>11</v>
      </c>
      <c r="L167" s="12" t="s">
        <v>12</v>
      </c>
      <c r="M167" s="12" t="s">
        <v>13</v>
      </c>
      <c r="N167" s="12" t="s">
        <v>9</v>
      </c>
      <c r="O167" s="12" t="s">
        <v>10</v>
      </c>
      <c r="P167" s="12" t="s">
        <v>11</v>
      </c>
      <c r="Q167" s="12" t="s">
        <v>9</v>
      </c>
      <c r="R167" s="12" t="s">
        <v>10</v>
      </c>
      <c r="S167" s="12" t="s">
        <v>11</v>
      </c>
    </row>
    <row r="168" spans="2:19">
      <c r="B168" s="12" t="s">
        <v>14</v>
      </c>
      <c r="C168" s="12">
        <v>600</v>
      </c>
      <c r="D168" s="12">
        <v>2204.65</v>
      </c>
      <c r="E168" s="12">
        <f>D168*C168</f>
        <v>1322790</v>
      </c>
      <c r="F168" s="12">
        <v>2400</v>
      </c>
      <c r="G168" s="12">
        <v>2198.8</v>
      </c>
      <c r="H168" s="39">
        <f>G168*F168</f>
        <v>5277120</v>
      </c>
      <c r="I168" s="12">
        <f>C168+F168</f>
        <v>3000</v>
      </c>
      <c r="J168" s="12">
        <f>K168/I168</f>
        <v>2199.97</v>
      </c>
      <c r="K168" s="39">
        <f>E168+H168</f>
        <v>6599910</v>
      </c>
      <c r="L168" s="12"/>
      <c r="M168" s="12"/>
      <c r="N168" s="12"/>
      <c r="O168" s="12"/>
      <c r="P168" s="12"/>
      <c r="Q168" s="12"/>
      <c r="R168" s="12"/>
      <c r="S168" s="12"/>
    </row>
    <row r="169" spans="2:19">
      <c r="B169" s="12" t="s">
        <v>17</v>
      </c>
      <c r="C169" s="12">
        <v>400</v>
      </c>
      <c r="D169" s="12">
        <v>2244.2</v>
      </c>
      <c r="E169" s="12">
        <f>D169*C169</f>
        <v>897680</v>
      </c>
      <c r="F169" s="12">
        <v>1600</v>
      </c>
      <c r="G169" s="12">
        <v>2226.45</v>
      </c>
      <c r="H169" s="12">
        <f>G169*F169</f>
        <v>3562320</v>
      </c>
      <c r="I169" s="12">
        <f>C169+F169</f>
        <v>2000</v>
      </c>
      <c r="J169" s="12">
        <f>K169/I169</f>
        <v>2230</v>
      </c>
      <c r="K169" s="12">
        <f>E169+H169</f>
        <v>4460000</v>
      </c>
      <c r="L169" s="12"/>
      <c r="M169" s="12"/>
      <c r="N169" s="12"/>
      <c r="O169" s="12"/>
      <c r="P169" s="12"/>
      <c r="Q169" s="12"/>
      <c r="R169" s="12"/>
      <c r="S169" s="12"/>
    </row>
    <row r="171" spans="9:9">
      <c r="I171" t="s">
        <v>427</v>
      </c>
    </row>
  </sheetData>
  <mergeCells count="31">
    <mergeCell ref="E6:J6"/>
    <mergeCell ref="L6:M6"/>
    <mergeCell ref="O6:T6"/>
    <mergeCell ref="E19:J19"/>
    <mergeCell ref="L19:M19"/>
    <mergeCell ref="O19:T19"/>
    <mergeCell ref="C76:K76"/>
    <mergeCell ref="C77:K77"/>
    <mergeCell ref="D88:E88"/>
    <mergeCell ref="C91:K91"/>
    <mergeCell ref="C92:K92"/>
    <mergeCell ref="D103:E103"/>
    <mergeCell ref="L133:M133"/>
    <mergeCell ref="O133:T133"/>
    <mergeCell ref="L146:M146"/>
    <mergeCell ref="O146:T146"/>
    <mergeCell ref="B165:S165"/>
    <mergeCell ref="C166:E166"/>
    <mergeCell ref="F166:H166"/>
    <mergeCell ref="I166:K166"/>
    <mergeCell ref="L166:P166"/>
    <mergeCell ref="C82:C85"/>
    <mergeCell ref="C97:C100"/>
    <mergeCell ref="D6:D7"/>
    <mergeCell ref="D19:D20"/>
    <mergeCell ref="D133:D134"/>
    <mergeCell ref="N6:N7"/>
    <mergeCell ref="N19:N20"/>
    <mergeCell ref="N133:N134"/>
    <mergeCell ref="N146:N147"/>
    <mergeCell ref="D108:H10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3"/>
  <sheetViews>
    <sheetView topLeftCell="A34" workbookViewId="0">
      <selection activeCell="A4" sqref="$A4:$XFD123"/>
    </sheetView>
  </sheetViews>
  <sheetFormatPr defaultColWidth="8.88073394495413" defaultRowHeight="14.5"/>
  <cols>
    <col min="1" max="1" width="16.1100917431193"/>
    <col min="15" max="15" width="10.4403669724771"/>
    <col min="18" max="18" width="9.44036697247706"/>
  </cols>
  <sheetData>
    <row r="1" spans="1:1">
      <c r="A1" s="1" t="s">
        <v>428</v>
      </c>
    </row>
    <row r="2" spans="1:1">
      <c r="A2" s="1"/>
    </row>
    <row r="3" spans="1:1">
      <c r="A3" s="2" t="s">
        <v>429</v>
      </c>
    </row>
    <row r="4" spans="1:1">
      <c r="A4" s="1"/>
    </row>
    <row r="5" spans="1:1">
      <c r="A5" s="2" t="s">
        <v>430</v>
      </c>
    </row>
    <row r="7" spans="1:5">
      <c r="A7" s="25" t="s">
        <v>431</v>
      </c>
      <c r="B7" s="25"/>
      <c r="C7" s="25"/>
      <c r="D7" s="25"/>
      <c r="E7" s="25"/>
    </row>
    <row r="8" spans="1:5">
      <c r="A8" s="26">
        <v>43100</v>
      </c>
      <c r="B8" s="26"/>
      <c r="C8" s="26"/>
      <c r="D8" s="26"/>
      <c r="E8" s="26"/>
    </row>
    <row r="9" spans="1:5">
      <c r="A9" s="4" t="s">
        <v>407</v>
      </c>
      <c r="B9" s="4" t="s">
        <v>84</v>
      </c>
      <c r="C9" s="4" t="s">
        <v>432</v>
      </c>
      <c r="D9" s="4" t="s">
        <v>87</v>
      </c>
      <c r="E9" s="4" t="s">
        <v>433</v>
      </c>
    </row>
    <row r="10" spans="1:5">
      <c r="A10" s="12" t="s">
        <v>16</v>
      </c>
      <c r="B10" s="12" t="s">
        <v>90</v>
      </c>
      <c r="C10" s="12">
        <v>2750</v>
      </c>
      <c r="D10" s="12">
        <v>2200</v>
      </c>
      <c r="E10" s="12">
        <f>C10*D10</f>
        <v>6050000</v>
      </c>
    </row>
    <row r="11" spans="1:5">
      <c r="A11" s="12" t="s">
        <v>18</v>
      </c>
      <c r="B11" s="12" t="s">
        <v>90</v>
      </c>
      <c r="C11" s="12">
        <v>1800</v>
      </c>
      <c r="D11" s="12">
        <v>2230</v>
      </c>
      <c r="E11" s="12">
        <f>C11*D11</f>
        <v>4014000</v>
      </c>
    </row>
    <row r="12" spans="1:5">
      <c r="A12" s="12" t="s">
        <v>4</v>
      </c>
      <c r="B12" s="12"/>
      <c r="C12" s="12">
        <f>SUM(C10:C11)</f>
        <v>4550</v>
      </c>
      <c r="D12" s="12"/>
      <c r="E12" s="12">
        <f>SUM(E10:E11)</f>
        <v>10064000</v>
      </c>
    </row>
    <row r="15" spans="1:1">
      <c r="A15" s="1"/>
    </row>
    <row r="16" spans="1:1">
      <c r="A16" s="2" t="s">
        <v>198</v>
      </c>
    </row>
    <row r="17" spans="1:1">
      <c r="A17" s="1" t="s">
        <v>434</v>
      </c>
    </row>
    <row r="18" spans="2:2">
      <c r="B18" s="1" t="s">
        <v>435</v>
      </c>
    </row>
    <row r="19" spans="1:1">
      <c r="A19" s="1" t="s">
        <v>436</v>
      </c>
    </row>
    <row r="20" spans="2:2">
      <c r="B20" s="1" t="s">
        <v>437</v>
      </c>
    </row>
    <row r="22" spans="1:1">
      <c r="A22" s="1"/>
    </row>
    <row r="23" spans="1:1">
      <c r="A23" s="2" t="s">
        <v>438</v>
      </c>
    </row>
    <row r="24" spans="3:5">
      <c r="C24" s="27" t="s">
        <v>439</v>
      </c>
      <c r="D24" s="27"/>
      <c r="E24" s="27"/>
    </row>
    <row r="25" ht="19.95" spans="2:9">
      <c r="B25" s="3" t="s">
        <v>53</v>
      </c>
      <c r="C25" s="3"/>
      <c r="D25" s="3"/>
      <c r="E25" s="3"/>
      <c r="F25" s="3"/>
      <c r="G25" s="3"/>
      <c r="H25" s="3"/>
      <c r="I25" s="3"/>
    </row>
    <row r="26" spans="2:7">
      <c r="B26" t="s">
        <v>40</v>
      </c>
      <c r="G26" t="s">
        <v>41</v>
      </c>
    </row>
    <row r="27" spans="2:9">
      <c r="B27" s="4">
        <v>2019</v>
      </c>
      <c r="C27" s="4"/>
      <c r="D27" s="4" t="s">
        <v>42</v>
      </c>
      <c r="E27" s="5" t="s">
        <v>43</v>
      </c>
      <c r="F27" s="6"/>
      <c r="G27" s="6"/>
      <c r="H27" s="6"/>
      <c r="I27" s="10"/>
    </row>
    <row r="28" spans="2:9">
      <c r="B28" s="4" t="s">
        <v>44</v>
      </c>
      <c r="C28" s="4" t="s">
        <v>45</v>
      </c>
      <c r="D28" s="4"/>
      <c r="E28" s="7" t="s">
        <v>54</v>
      </c>
      <c r="F28" s="4" t="s">
        <v>47</v>
      </c>
      <c r="G28" s="4" t="s">
        <v>48</v>
      </c>
      <c r="H28" s="4" t="s">
        <v>49</v>
      </c>
      <c r="I28" s="4" t="s">
        <v>4</v>
      </c>
    </row>
    <row r="29" spans="2:9">
      <c r="B29" s="4">
        <v>7</v>
      </c>
      <c r="C29" s="4">
        <v>1</v>
      </c>
      <c r="D29" s="4" t="s">
        <v>51</v>
      </c>
      <c r="E29" s="4">
        <v>184800</v>
      </c>
      <c r="F29" s="4">
        <v>358</v>
      </c>
      <c r="G29" s="4">
        <v>850</v>
      </c>
      <c r="H29" s="4">
        <v>304</v>
      </c>
      <c r="I29" s="9">
        <f>SUM(E29:H29)</f>
        <v>186312</v>
      </c>
    </row>
    <row r="30" spans="2:9">
      <c r="B30" s="4">
        <v>7</v>
      </c>
      <c r="C30" s="4">
        <v>31</v>
      </c>
      <c r="D30" s="4" t="s">
        <v>59</v>
      </c>
      <c r="E30" s="4"/>
      <c r="F30" s="4">
        <v>12800</v>
      </c>
      <c r="G30" s="4"/>
      <c r="H30" s="4"/>
      <c r="I30" s="4"/>
    </row>
    <row r="31" spans="2:9">
      <c r="B31" s="8">
        <v>7</v>
      </c>
      <c r="C31" s="8">
        <v>31</v>
      </c>
      <c r="D31" s="8" t="s">
        <v>57</v>
      </c>
      <c r="E31" s="4"/>
      <c r="F31" s="4"/>
      <c r="G31" s="4">
        <v>57200</v>
      </c>
      <c r="H31" s="4"/>
      <c r="I31" s="4"/>
    </row>
    <row r="32" spans="2:9">
      <c r="B32" s="8">
        <v>7</v>
      </c>
      <c r="C32" s="8">
        <v>31</v>
      </c>
      <c r="D32" s="4" t="s">
        <v>327</v>
      </c>
      <c r="E32" s="4"/>
      <c r="F32" s="4"/>
      <c r="G32" s="4"/>
      <c r="H32" s="4">
        <v>57200</v>
      </c>
      <c r="I32" s="4"/>
    </row>
    <row r="33" spans="2:9">
      <c r="B33" s="8">
        <v>7</v>
      </c>
      <c r="C33" s="8">
        <v>31</v>
      </c>
      <c r="D33" s="4" t="s">
        <v>440</v>
      </c>
      <c r="E33" s="4">
        <v>6050000</v>
      </c>
      <c r="F33" s="4"/>
      <c r="G33" s="4"/>
      <c r="H33" s="4"/>
      <c r="I33" s="4"/>
    </row>
    <row r="34" spans="2:9">
      <c r="B34" s="4"/>
      <c r="C34" s="4"/>
      <c r="D34" s="4"/>
      <c r="E34" s="4"/>
      <c r="F34" s="4"/>
      <c r="G34" s="4"/>
      <c r="H34" s="4"/>
      <c r="I34" s="4"/>
    </row>
    <row r="35" spans="2:9">
      <c r="B35" s="4"/>
      <c r="C35" s="4"/>
      <c r="D35" s="4"/>
      <c r="E35" s="4"/>
      <c r="F35" s="4"/>
      <c r="G35" s="4"/>
      <c r="H35" s="4"/>
      <c r="I35" s="4"/>
    </row>
    <row r="36" spans="2:9">
      <c r="B36" s="4"/>
      <c r="C36" s="4"/>
      <c r="D36" s="4"/>
      <c r="E36" s="4"/>
      <c r="F36" s="4"/>
      <c r="G36" s="4"/>
      <c r="H36" s="4"/>
      <c r="I36" s="4"/>
    </row>
    <row r="37" spans="2:9">
      <c r="B37" s="4"/>
      <c r="C37" s="4"/>
      <c r="D37" s="4"/>
      <c r="E37" s="4"/>
      <c r="F37" s="4"/>
      <c r="G37" s="4"/>
      <c r="H37" s="4"/>
      <c r="I37" s="4"/>
    </row>
    <row r="40" ht="19.95" spans="2:9">
      <c r="B40" s="3" t="s">
        <v>55</v>
      </c>
      <c r="C40" s="3"/>
      <c r="D40" s="3"/>
      <c r="E40" s="3"/>
      <c r="F40" s="3"/>
      <c r="G40" s="3"/>
      <c r="H40" s="3"/>
      <c r="I40" s="3"/>
    </row>
    <row r="41" spans="2:7">
      <c r="B41" t="s">
        <v>40</v>
      </c>
      <c r="G41" t="s">
        <v>41</v>
      </c>
    </row>
    <row r="42" spans="2:9">
      <c r="B42" s="4">
        <v>2019</v>
      </c>
      <c r="C42" s="4"/>
      <c r="D42" s="4" t="s">
        <v>42</v>
      </c>
      <c r="E42" s="5" t="s">
        <v>43</v>
      </c>
      <c r="F42" s="6"/>
      <c r="G42" s="6"/>
      <c r="H42" s="6"/>
      <c r="I42" s="10"/>
    </row>
    <row r="43" spans="2:9">
      <c r="B43" s="4" t="s">
        <v>44</v>
      </c>
      <c r="C43" s="4" t="s">
        <v>45</v>
      </c>
      <c r="D43" s="4"/>
      <c r="E43" s="7" t="s">
        <v>54</v>
      </c>
      <c r="F43" s="4" t="s">
        <v>47</v>
      </c>
      <c r="G43" s="4" t="s">
        <v>48</v>
      </c>
      <c r="H43" s="4" t="s">
        <v>49</v>
      </c>
      <c r="I43" s="4" t="s">
        <v>4</v>
      </c>
    </row>
    <row r="44" spans="2:9">
      <c r="B44" s="4">
        <v>7</v>
      </c>
      <c r="C44" s="4">
        <v>1</v>
      </c>
      <c r="D44" s="4" t="s">
        <v>51</v>
      </c>
      <c r="E44" s="4">
        <v>94500</v>
      </c>
      <c r="F44" s="4">
        <v>411.2</v>
      </c>
      <c r="G44" s="4">
        <v>1544</v>
      </c>
      <c r="H44" s="4">
        <v>689.6</v>
      </c>
      <c r="I44" s="9">
        <f>SUM(E44:H44)</f>
        <v>97144.8</v>
      </c>
    </row>
    <row r="45" spans="2:9">
      <c r="B45" s="4">
        <v>7</v>
      </c>
      <c r="C45" s="4">
        <v>31</v>
      </c>
      <c r="D45" s="4" t="s">
        <v>59</v>
      </c>
      <c r="E45" s="4"/>
      <c r="F45" s="4">
        <v>19200</v>
      </c>
      <c r="G45" s="4"/>
      <c r="H45" s="4"/>
      <c r="I45" s="4"/>
    </row>
    <row r="46" spans="2:9">
      <c r="B46" s="8">
        <v>7</v>
      </c>
      <c r="C46" s="8">
        <v>31</v>
      </c>
      <c r="D46" s="8" t="s">
        <v>57</v>
      </c>
      <c r="E46" s="4"/>
      <c r="F46" s="4"/>
      <c r="G46" s="4">
        <v>85800</v>
      </c>
      <c r="H46" s="4"/>
      <c r="I46" s="4"/>
    </row>
    <row r="47" spans="2:9">
      <c r="B47" s="8">
        <v>7</v>
      </c>
      <c r="C47" s="8">
        <v>31</v>
      </c>
      <c r="D47" s="4" t="s">
        <v>327</v>
      </c>
      <c r="E47" s="4"/>
      <c r="F47" s="4"/>
      <c r="G47" s="4"/>
      <c r="H47" s="4">
        <v>49080</v>
      </c>
      <c r="I47" s="4"/>
    </row>
    <row r="48" spans="2:9">
      <c r="B48" s="8">
        <v>7</v>
      </c>
      <c r="C48" s="8">
        <v>31</v>
      </c>
      <c r="D48" s="4" t="s">
        <v>440</v>
      </c>
      <c r="E48" s="4">
        <v>4014000</v>
      </c>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6" spans="1:18">
      <c r="A56" s="5" t="s">
        <v>426</v>
      </c>
      <c r="B56" s="6"/>
      <c r="C56" s="6"/>
      <c r="D56" s="6"/>
      <c r="E56" s="6"/>
      <c r="F56" s="6"/>
      <c r="G56" s="6"/>
      <c r="H56" s="6"/>
      <c r="I56" s="6"/>
      <c r="J56" s="6"/>
      <c r="K56" s="6"/>
      <c r="L56" s="6"/>
      <c r="M56" s="6"/>
      <c r="N56" s="6"/>
      <c r="O56" s="6"/>
      <c r="P56" s="6"/>
      <c r="Q56" s="6"/>
      <c r="R56" s="10"/>
    </row>
    <row r="57" spans="1:18">
      <c r="A57" s="12"/>
      <c r="B57" s="4" t="s">
        <v>2</v>
      </c>
      <c r="C57" s="4"/>
      <c r="D57" s="4"/>
      <c r="E57" s="4" t="s">
        <v>3</v>
      </c>
      <c r="F57" s="4"/>
      <c r="G57" s="4"/>
      <c r="H57" s="4" t="s">
        <v>4</v>
      </c>
      <c r="I57" s="4"/>
      <c r="J57" s="4"/>
      <c r="K57" s="4" t="s">
        <v>5</v>
      </c>
      <c r="L57" s="4"/>
      <c r="M57" s="4"/>
      <c r="N57" s="4"/>
      <c r="O57" s="4"/>
      <c r="P57" s="12" t="s">
        <v>7</v>
      </c>
      <c r="Q57" s="12"/>
      <c r="R57" s="12"/>
    </row>
    <row r="58" spans="1:18">
      <c r="A58" s="12" t="s">
        <v>8</v>
      </c>
      <c r="B58" s="12" t="s">
        <v>9</v>
      </c>
      <c r="C58" s="12" t="s">
        <v>10</v>
      </c>
      <c r="D58" s="12" t="s">
        <v>11</v>
      </c>
      <c r="E58" s="12" t="s">
        <v>9</v>
      </c>
      <c r="F58" s="12" t="s">
        <v>10</v>
      </c>
      <c r="G58" s="12" t="s">
        <v>11</v>
      </c>
      <c r="H58" s="12" t="s">
        <v>9</v>
      </c>
      <c r="I58" s="12" t="s">
        <v>10</v>
      </c>
      <c r="J58" s="12" t="s">
        <v>11</v>
      </c>
      <c r="K58" s="12" t="s">
        <v>12</v>
      </c>
      <c r="L58" s="12" t="s">
        <v>13</v>
      </c>
      <c r="M58" s="12" t="s">
        <v>9</v>
      </c>
      <c r="N58" s="12" t="s">
        <v>10</v>
      </c>
      <c r="O58" s="12" t="s">
        <v>11</v>
      </c>
      <c r="P58" s="12" t="s">
        <v>9</v>
      </c>
      <c r="Q58" s="12" t="s">
        <v>10</v>
      </c>
      <c r="R58" s="12" t="s">
        <v>11</v>
      </c>
    </row>
    <row r="59" spans="1:18">
      <c r="A59" s="12" t="s">
        <v>14</v>
      </c>
      <c r="B59" s="12">
        <v>600</v>
      </c>
      <c r="C59" s="12">
        <v>2204.65</v>
      </c>
      <c r="D59" s="17">
        <f>C59*B59</f>
        <v>1322790</v>
      </c>
      <c r="E59" s="12">
        <v>2400</v>
      </c>
      <c r="F59" s="12">
        <v>2198.8</v>
      </c>
      <c r="G59" s="20">
        <f>F59*E59</f>
        <v>5277120</v>
      </c>
      <c r="H59" s="12">
        <f>B59+E59</f>
        <v>3000</v>
      </c>
      <c r="I59" s="20">
        <f>J59/H59</f>
        <v>2199.97</v>
      </c>
      <c r="J59" s="20">
        <f>D59+G59</f>
        <v>6599910</v>
      </c>
      <c r="K59" s="12" t="s">
        <v>157</v>
      </c>
      <c r="L59" s="12" t="s">
        <v>319</v>
      </c>
      <c r="M59" s="12">
        <v>2750</v>
      </c>
      <c r="N59" s="20">
        <f>I59</f>
        <v>2199.97</v>
      </c>
      <c r="O59" s="17">
        <f>M59*N59</f>
        <v>6049917.5</v>
      </c>
      <c r="P59" s="12">
        <f>H59-M59</f>
        <v>250</v>
      </c>
      <c r="Q59" s="16">
        <f>I59</f>
        <v>2199.97</v>
      </c>
      <c r="R59" s="16">
        <f>P59*Q59</f>
        <v>549992.5</v>
      </c>
    </row>
    <row r="60" spans="1:18">
      <c r="A60" s="12" t="s">
        <v>17</v>
      </c>
      <c r="B60" s="12">
        <v>400</v>
      </c>
      <c r="C60" s="12">
        <v>2244.2</v>
      </c>
      <c r="D60" s="17">
        <f>C60*B60</f>
        <v>897680</v>
      </c>
      <c r="E60" s="12">
        <v>1600</v>
      </c>
      <c r="F60" s="12">
        <v>2226.45</v>
      </c>
      <c r="G60" s="17">
        <f>F60*E60</f>
        <v>3562320</v>
      </c>
      <c r="H60" s="12">
        <f>B60+E60</f>
        <v>2000</v>
      </c>
      <c r="I60" s="17">
        <f>J60/H60</f>
        <v>2230</v>
      </c>
      <c r="J60" s="17">
        <f>D60+G60</f>
        <v>4460000</v>
      </c>
      <c r="K60" s="12" t="s">
        <v>157</v>
      </c>
      <c r="L60" s="12" t="s">
        <v>151</v>
      </c>
      <c r="M60" s="12">
        <v>1800</v>
      </c>
      <c r="N60" s="17">
        <f>I60</f>
        <v>2230</v>
      </c>
      <c r="O60" s="17">
        <f>M60*N60</f>
        <v>4014000</v>
      </c>
      <c r="P60" s="12">
        <f>H60-M60</f>
        <v>200</v>
      </c>
      <c r="Q60" s="12">
        <f>I60</f>
        <v>2230</v>
      </c>
      <c r="R60" s="12">
        <f>P60*Q60</f>
        <v>446000</v>
      </c>
    </row>
    <row r="63" spans="8:8">
      <c r="H63" t="s">
        <v>441</v>
      </c>
    </row>
  </sheetData>
  <mergeCells count="15">
    <mergeCell ref="A7:E7"/>
    <mergeCell ref="A8:E8"/>
    <mergeCell ref="B25:I25"/>
    <mergeCell ref="B27:C27"/>
    <mergeCell ref="E27:I27"/>
    <mergeCell ref="B40:I40"/>
    <mergeCell ref="B42:C42"/>
    <mergeCell ref="E42:I42"/>
    <mergeCell ref="A56:R56"/>
    <mergeCell ref="B57:D57"/>
    <mergeCell ref="E57:G57"/>
    <mergeCell ref="H57:J57"/>
    <mergeCell ref="K57:O57"/>
    <mergeCell ref="D27:D28"/>
    <mergeCell ref="D42:D4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6"/>
  <sheetViews>
    <sheetView topLeftCell="A167" workbookViewId="0">
      <selection activeCell="A4" sqref="$A4:$XFD123"/>
    </sheetView>
  </sheetViews>
  <sheetFormatPr defaultColWidth="8.88073394495413" defaultRowHeight="14.5"/>
  <cols>
    <col min="5" max="5" width="9.44036697247706"/>
    <col min="6" max="7" width="12.6605504587156"/>
    <col min="8" max="8" width="11.5504587155963"/>
    <col min="9" max="9" width="9.44036697247706"/>
    <col min="10" max="10" width="12.6605504587156"/>
  </cols>
  <sheetData>
    <row r="1" spans="1:1">
      <c r="A1" s="1" t="s">
        <v>442</v>
      </c>
    </row>
    <row r="2" spans="1:1">
      <c r="A2" s="1"/>
    </row>
    <row r="3" spans="1:1">
      <c r="A3" s="2" t="s">
        <v>443</v>
      </c>
    </row>
    <row r="5" ht="19.95" spans="2:9">
      <c r="B5" s="3" t="s">
        <v>53</v>
      </c>
      <c r="C5" s="3"/>
      <c r="D5" s="3"/>
      <c r="E5" s="3"/>
      <c r="F5" s="3"/>
      <c r="G5" s="3"/>
      <c r="H5" s="3"/>
      <c r="I5" s="3"/>
    </row>
    <row r="6" spans="2:7">
      <c r="B6" t="s">
        <v>40</v>
      </c>
      <c r="G6" t="s">
        <v>41</v>
      </c>
    </row>
    <row r="7" spans="2:9">
      <c r="B7" s="4">
        <v>2019</v>
      </c>
      <c r="C7" s="4"/>
      <c r="D7" s="4" t="s">
        <v>42</v>
      </c>
      <c r="E7" s="5" t="s">
        <v>43</v>
      </c>
      <c r="F7" s="6"/>
      <c r="G7" s="6"/>
      <c r="H7" s="6"/>
      <c r="I7" s="10"/>
    </row>
    <row r="8" spans="2:9">
      <c r="B8" s="4" t="s">
        <v>44</v>
      </c>
      <c r="C8" s="4" t="s">
        <v>45</v>
      </c>
      <c r="D8" s="4"/>
      <c r="E8" s="7" t="s">
        <v>54</v>
      </c>
      <c r="F8" s="4" t="s">
        <v>47</v>
      </c>
      <c r="G8" s="4" t="s">
        <v>48</v>
      </c>
      <c r="H8" s="4" t="s">
        <v>49</v>
      </c>
      <c r="I8" s="4" t="s">
        <v>4</v>
      </c>
    </row>
    <row r="9" spans="2:9">
      <c r="B9" s="4">
        <v>7</v>
      </c>
      <c r="C9" s="4">
        <v>1</v>
      </c>
      <c r="D9" s="4" t="s">
        <v>51</v>
      </c>
      <c r="E9" s="4">
        <v>184800</v>
      </c>
      <c r="F9" s="4">
        <v>358</v>
      </c>
      <c r="G9" s="4">
        <v>850</v>
      </c>
      <c r="H9" s="4">
        <v>304</v>
      </c>
      <c r="I9" s="9">
        <f>SUM(E9:H9)</f>
        <v>186312</v>
      </c>
    </row>
    <row r="10" spans="2:9">
      <c r="B10" s="4">
        <v>7</v>
      </c>
      <c r="C10" s="4">
        <v>31</v>
      </c>
      <c r="D10" s="4" t="s">
        <v>59</v>
      </c>
      <c r="E10" s="4"/>
      <c r="F10" s="4">
        <v>12800</v>
      </c>
      <c r="G10" s="4"/>
      <c r="H10" s="4"/>
      <c r="I10" s="4"/>
    </row>
    <row r="11" spans="2:9">
      <c r="B11" s="8">
        <v>7</v>
      </c>
      <c r="C11" s="8">
        <v>31</v>
      </c>
      <c r="D11" s="8" t="s">
        <v>57</v>
      </c>
      <c r="E11" s="4"/>
      <c r="F11" s="4"/>
      <c r="G11" s="4">
        <v>57200</v>
      </c>
      <c r="H11" s="4"/>
      <c r="I11" s="4"/>
    </row>
    <row r="12" spans="2:9">
      <c r="B12" s="8">
        <v>7</v>
      </c>
      <c r="C12" s="8">
        <v>31</v>
      </c>
      <c r="D12" s="4" t="s">
        <v>327</v>
      </c>
      <c r="E12" s="4"/>
      <c r="F12" s="4"/>
      <c r="G12" s="4"/>
      <c r="H12" s="4">
        <v>32720</v>
      </c>
      <c r="I12" s="4"/>
    </row>
    <row r="13" spans="2:9">
      <c r="B13" s="8">
        <v>7</v>
      </c>
      <c r="C13" s="8">
        <v>31</v>
      </c>
      <c r="D13" s="4" t="s">
        <v>440</v>
      </c>
      <c r="E13" s="4">
        <v>6050000</v>
      </c>
      <c r="F13" s="4"/>
      <c r="G13" s="4"/>
      <c r="H13" s="4"/>
      <c r="I13" s="4"/>
    </row>
    <row r="14" spans="2:9">
      <c r="B14" s="8">
        <v>7</v>
      </c>
      <c r="C14" s="8">
        <v>31</v>
      </c>
      <c r="D14" s="4" t="s">
        <v>4</v>
      </c>
      <c r="E14" s="9">
        <f>SUM(E9:E13)</f>
        <v>6234800</v>
      </c>
      <c r="F14" s="9">
        <f>SUM(F9:F13)</f>
        <v>13158</v>
      </c>
      <c r="G14" s="9">
        <f>SUM(G9:G13)</f>
        <v>58050</v>
      </c>
      <c r="H14" s="9">
        <f>SUM(H9:H13)</f>
        <v>33024</v>
      </c>
      <c r="I14" s="9">
        <f>SUM(E14:H14)</f>
        <v>6339032</v>
      </c>
    </row>
    <row r="15" spans="2:9">
      <c r="B15" s="4"/>
      <c r="C15" s="4"/>
      <c r="D15" s="4"/>
      <c r="E15" s="4"/>
      <c r="F15" s="4"/>
      <c r="G15" s="4"/>
      <c r="H15" s="4"/>
      <c r="I15" s="4"/>
    </row>
    <row r="16" spans="2:9">
      <c r="B16" s="4"/>
      <c r="C16" s="4"/>
      <c r="D16" s="4"/>
      <c r="E16" s="4"/>
      <c r="F16" s="4"/>
      <c r="G16" s="4"/>
      <c r="H16" s="4"/>
      <c r="I16" s="4"/>
    </row>
    <row r="17" spans="2:9">
      <c r="B17" s="4"/>
      <c r="C17" s="4"/>
      <c r="D17" s="4"/>
      <c r="E17" s="4"/>
      <c r="F17" s="4"/>
      <c r="G17" s="4"/>
      <c r="H17" s="4"/>
      <c r="I17" s="4"/>
    </row>
    <row r="20" ht="19.95" spans="2:9">
      <c r="B20" s="3" t="s">
        <v>55</v>
      </c>
      <c r="C20" s="3"/>
      <c r="D20" s="3"/>
      <c r="E20" s="3"/>
      <c r="F20" s="3"/>
      <c r="G20" s="3"/>
      <c r="H20" s="3"/>
      <c r="I20" s="3"/>
    </row>
    <row r="21" spans="2:7">
      <c r="B21" t="s">
        <v>40</v>
      </c>
      <c r="G21" t="s">
        <v>41</v>
      </c>
    </row>
    <row r="22" spans="2:9">
      <c r="B22" s="4">
        <v>2019</v>
      </c>
      <c r="C22" s="4"/>
      <c r="D22" s="4" t="s">
        <v>42</v>
      </c>
      <c r="E22" s="5" t="s">
        <v>43</v>
      </c>
      <c r="F22" s="6"/>
      <c r="G22" s="6"/>
      <c r="H22" s="6"/>
      <c r="I22" s="10"/>
    </row>
    <row r="23" spans="2:9">
      <c r="B23" s="4" t="s">
        <v>44</v>
      </c>
      <c r="C23" s="4" t="s">
        <v>45</v>
      </c>
      <c r="D23" s="4"/>
      <c r="E23" s="7" t="s">
        <v>54</v>
      </c>
      <c r="F23" s="4" t="s">
        <v>47</v>
      </c>
      <c r="G23" s="4" t="s">
        <v>48</v>
      </c>
      <c r="H23" s="4" t="s">
        <v>49</v>
      </c>
      <c r="I23" s="4" t="s">
        <v>4</v>
      </c>
    </row>
    <row r="24" spans="2:9">
      <c r="B24" s="4">
        <v>7</v>
      </c>
      <c r="C24" s="4">
        <v>1</v>
      </c>
      <c r="D24" s="4" t="s">
        <v>51</v>
      </c>
      <c r="E24" s="4">
        <v>94500</v>
      </c>
      <c r="F24" s="4">
        <v>411.2</v>
      </c>
      <c r="G24" s="4">
        <v>1544</v>
      </c>
      <c r="H24" s="4">
        <v>689.6</v>
      </c>
      <c r="I24" s="9">
        <f>SUM(E24:H24)</f>
        <v>97144.8</v>
      </c>
    </row>
    <row r="25" spans="2:9">
      <c r="B25" s="4">
        <v>7</v>
      </c>
      <c r="C25" s="4">
        <v>31</v>
      </c>
      <c r="D25" s="4" t="s">
        <v>59</v>
      </c>
      <c r="E25" s="4"/>
      <c r="F25" s="4">
        <v>19200</v>
      </c>
      <c r="G25" s="4"/>
      <c r="H25" s="4"/>
      <c r="I25" s="4"/>
    </row>
    <row r="26" spans="2:9">
      <c r="B26" s="8">
        <v>7</v>
      </c>
      <c r="C26" s="8">
        <v>31</v>
      </c>
      <c r="D26" s="8" t="s">
        <v>57</v>
      </c>
      <c r="E26" s="4"/>
      <c r="F26" s="4"/>
      <c r="G26" s="4">
        <v>85800</v>
      </c>
      <c r="H26" s="4"/>
      <c r="I26" s="4"/>
    </row>
    <row r="27" spans="2:9">
      <c r="B27" s="8">
        <v>7</v>
      </c>
      <c r="C27" s="8">
        <v>31</v>
      </c>
      <c r="D27" s="4" t="s">
        <v>327</v>
      </c>
      <c r="E27" s="4"/>
      <c r="F27" s="4"/>
      <c r="G27" s="4"/>
      <c r="H27" s="4">
        <v>49080</v>
      </c>
      <c r="I27" s="4"/>
    </row>
    <row r="28" spans="2:9">
      <c r="B28" s="8">
        <v>7</v>
      </c>
      <c r="C28" s="8">
        <v>31</v>
      </c>
      <c r="D28" s="4" t="s">
        <v>440</v>
      </c>
      <c r="E28" s="4">
        <v>4014000</v>
      </c>
      <c r="F28" s="4"/>
      <c r="G28" s="4"/>
      <c r="H28" s="4"/>
      <c r="I28" s="4"/>
    </row>
    <row r="29" spans="2:9">
      <c r="B29" s="8">
        <v>7</v>
      </c>
      <c r="C29" s="8">
        <v>31</v>
      </c>
      <c r="D29" s="4" t="s">
        <v>4</v>
      </c>
      <c r="E29" s="9">
        <f t="shared" ref="E29:I29" si="0">SUM(E24:E28)</f>
        <v>4108500</v>
      </c>
      <c r="F29" s="9">
        <f t="shared" si="0"/>
        <v>19611.2</v>
      </c>
      <c r="G29" s="9">
        <f t="shared" si="0"/>
        <v>87344</v>
      </c>
      <c r="H29" s="9">
        <f t="shared" si="0"/>
        <v>49769.6</v>
      </c>
      <c r="I29" s="9">
        <f>SUM(E29:H29)</f>
        <v>4265224.8</v>
      </c>
    </row>
    <row r="30" spans="2:9">
      <c r="B30" s="4"/>
      <c r="C30" s="4"/>
      <c r="D30" s="4"/>
      <c r="E30" s="4"/>
      <c r="F30" s="4"/>
      <c r="G30" s="4"/>
      <c r="H30" s="4"/>
      <c r="I30" s="4"/>
    </row>
    <row r="31" spans="2:9">
      <c r="B31" s="4"/>
      <c r="C31" s="4"/>
      <c r="D31" s="4"/>
      <c r="E31" s="4"/>
      <c r="F31" s="4"/>
      <c r="G31" s="4"/>
      <c r="H31" s="4"/>
      <c r="I31" s="4"/>
    </row>
    <row r="32" spans="2:9">
      <c r="B32" s="4"/>
      <c r="C32" s="4"/>
      <c r="D32" s="4"/>
      <c r="E32" s="4"/>
      <c r="F32" s="4"/>
      <c r="G32" s="4"/>
      <c r="H32" s="4"/>
      <c r="I32" s="4"/>
    </row>
    <row r="34" spans="1:1">
      <c r="A34" s="1"/>
    </row>
    <row r="35" spans="1:1">
      <c r="A35" s="2" t="s">
        <v>444</v>
      </c>
    </row>
    <row r="36" spans="1:1">
      <c r="A36" s="1" t="s">
        <v>445</v>
      </c>
    </row>
    <row r="38" spans="4:4">
      <c r="D38" t="s">
        <v>446</v>
      </c>
    </row>
    <row r="39" ht="58.1" spans="2:6">
      <c r="B39" s="5" t="s">
        <v>29</v>
      </c>
      <c r="C39" s="6"/>
      <c r="D39" s="10"/>
      <c r="E39" s="11" t="s">
        <v>447</v>
      </c>
      <c r="F39" s="11" t="s">
        <v>448</v>
      </c>
    </row>
    <row r="40" spans="2:6">
      <c r="B40" s="12" t="s">
        <v>449</v>
      </c>
      <c r="C40" s="12"/>
      <c r="D40" s="12"/>
      <c r="E40" s="12">
        <v>80</v>
      </c>
      <c r="F40" s="12">
        <v>40</v>
      </c>
    </row>
    <row r="41" spans="2:6">
      <c r="B41" s="12" t="s">
        <v>450</v>
      </c>
      <c r="C41" s="12"/>
      <c r="D41" s="12"/>
      <c r="E41" s="12">
        <v>2600</v>
      </c>
      <c r="F41" s="12">
        <v>1700</v>
      </c>
    </row>
    <row r="42" spans="2:6">
      <c r="B42" s="12" t="s">
        <v>451</v>
      </c>
      <c r="C42" s="12"/>
      <c r="D42" s="12"/>
      <c r="E42" s="12">
        <v>2500</v>
      </c>
      <c r="F42" s="12">
        <v>1600</v>
      </c>
    </row>
    <row r="43" spans="2:6">
      <c r="B43" s="12" t="s">
        <v>452</v>
      </c>
      <c r="C43" s="12"/>
      <c r="D43" s="12"/>
      <c r="E43" s="12">
        <v>100</v>
      </c>
      <c r="F43" s="12">
        <v>60</v>
      </c>
    </row>
    <row r="44" spans="2:6">
      <c r="B44" s="12" t="s">
        <v>453</v>
      </c>
      <c r="C44" s="12"/>
      <c r="D44" s="12"/>
      <c r="E44" s="13">
        <v>0.8</v>
      </c>
      <c r="F44" s="13">
        <v>0.8</v>
      </c>
    </row>
    <row r="47" spans="1:1">
      <c r="A47" s="1"/>
    </row>
    <row r="48" spans="1:1">
      <c r="A48" s="2" t="s">
        <v>454</v>
      </c>
    </row>
    <row r="50" spans="2:10">
      <c r="B50" s="5" t="s">
        <v>455</v>
      </c>
      <c r="C50" s="6"/>
      <c r="D50" s="6"/>
      <c r="E50" s="6"/>
      <c r="F50" s="6"/>
      <c r="G50" s="6"/>
      <c r="H50" s="6"/>
      <c r="I50" s="6"/>
      <c r="J50" s="10"/>
    </row>
    <row r="51" spans="2:10">
      <c r="B51" s="5" t="s">
        <v>389</v>
      </c>
      <c r="C51" s="6"/>
      <c r="D51" s="6"/>
      <c r="E51" s="6"/>
      <c r="F51" s="6"/>
      <c r="G51" s="6"/>
      <c r="H51" s="6"/>
      <c r="I51" s="6"/>
      <c r="J51" s="10"/>
    </row>
    <row r="52" spans="2:10">
      <c r="B52" s="12"/>
      <c r="C52" s="12" t="s">
        <v>29</v>
      </c>
      <c r="D52" s="12" t="s">
        <v>9</v>
      </c>
      <c r="E52" s="12" t="s">
        <v>46</v>
      </c>
      <c r="F52" s="12" t="s">
        <v>47</v>
      </c>
      <c r="G52" s="12" t="s">
        <v>48</v>
      </c>
      <c r="H52" s="12" t="s">
        <v>49</v>
      </c>
      <c r="I52" s="12" t="s">
        <v>4</v>
      </c>
      <c r="J52" s="12"/>
    </row>
    <row r="53" spans="2:10">
      <c r="B53" s="12"/>
      <c r="C53" s="12" t="s">
        <v>390</v>
      </c>
      <c r="D53" s="12">
        <v>80</v>
      </c>
      <c r="E53" s="4">
        <v>184800</v>
      </c>
      <c r="F53" s="4">
        <v>358</v>
      </c>
      <c r="G53" s="4">
        <v>850</v>
      </c>
      <c r="H53" s="4">
        <v>304</v>
      </c>
      <c r="I53" s="9">
        <f t="shared" ref="I53:I55" si="1">SUM(E53:H53)</f>
        <v>186312</v>
      </c>
      <c r="J53" s="12"/>
    </row>
    <row r="54" spans="2:10">
      <c r="B54" s="12"/>
      <c r="C54" s="12" t="s">
        <v>392</v>
      </c>
      <c r="D54" s="12">
        <v>2600</v>
      </c>
      <c r="E54" s="12">
        <v>6050000</v>
      </c>
      <c r="F54" s="9">
        <v>12800</v>
      </c>
      <c r="G54" s="9">
        <v>57200</v>
      </c>
      <c r="H54" s="9">
        <v>32720</v>
      </c>
      <c r="I54" s="9">
        <f t="shared" si="1"/>
        <v>6152720</v>
      </c>
      <c r="J54" s="12"/>
    </row>
    <row r="55" spans="2:10">
      <c r="B55" s="12"/>
      <c r="C55" s="12" t="s">
        <v>4</v>
      </c>
      <c r="D55" s="14">
        <f t="shared" ref="D55:I55" si="2">D53+D54</f>
        <v>2680</v>
      </c>
      <c r="E55" s="14">
        <f t="shared" si="2"/>
        <v>6234800</v>
      </c>
      <c r="F55" s="14">
        <f t="shared" si="2"/>
        <v>13158</v>
      </c>
      <c r="G55" s="14">
        <f t="shared" si="2"/>
        <v>58050</v>
      </c>
      <c r="H55" s="14">
        <f t="shared" si="2"/>
        <v>33024</v>
      </c>
      <c r="I55" s="17">
        <f t="shared" si="1"/>
        <v>6339032</v>
      </c>
      <c r="J55" s="12"/>
    </row>
    <row r="56" spans="2:10">
      <c r="B56" s="15" t="s">
        <v>396</v>
      </c>
      <c r="C56" s="12" t="s">
        <v>397</v>
      </c>
      <c r="D56" s="12">
        <v>100</v>
      </c>
      <c r="E56" s="12">
        <v>100</v>
      </c>
      <c r="F56" s="12">
        <v>100</v>
      </c>
      <c r="G56" s="12">
        <v>100</v>
      </c>
      <c r="H56" s="12">
        <v>100</v>
      </c>
      <c r="I56" s="16" t="s">
        <v>398</v>
      </c>
      <c r="J56" s="16"/>
    </row>
    <row r="57" spans="2:10">
      <c r="B57" s="15"/>
      <c r="C57" s="12" t="s">
        <v>399</v>
      </c>
      <c r="D57" s="16" t="s">
        <v>400</v>
      </c>
      <c r="E57" s="12">
        <v>100</v>
      </c>
      <c r="F57" s="12">
        <v>40</v>
      </c>
      <c r="G57" s="12">
        <v>40</v>
      </c>
      <c r="H57" s="12">
        <v>40</v>
      </c>
      <c r="I57" s="16" t="s">
        <v>398</v>
      </c>
      <c r="J57" s="16"/>
    </row>
    <row r="58" spans="2:10">
      <c r="B58" s="15"/>
      <c r="C58" s="12" t="s">
        <v>401</v>
      </c>
      <c r="D58" s="12">
        <v>2500</v>
      </c>
      <c r="E58" s="12">
        <v>2500</v>
      </c>
      <c r="F58" s="12">
        <v>2500</v>
      </c>
      <c r="G58" s="12">
        <v>2500</v>
      </c>
      <c r="H58" s="12">
        <v>2500</v>
      </c>
      <c r="I58" s="16" t="s">
        <v>398</v>
      </c>
      <c r="J58" s="16"/>
    </row>
    <row r="59" spans="2:10">
      <c r="B59" s="15"/>
      <c r="C59" s="12" t="s">
        <v>149</v>
      </c>
      <c r="D59" s="17">
        <f>SUM(D56:D58)</f>
        <v>2600</v>
      </c>
      <c r="E59" s="17">
        <f t="shared" ref="E59:H59" si="3">E57+E58</f>
        <v>2600</v>
      </c>
      <c r="F59" s="17">
        <f t="shared" si="3"/>
        <v>2540</v>
      </c>
      <c r="G59" s="17">
        <f t="shared" si="3"/>
        <v>2540</v>
      </c>
      <c r="H59" s="17">
        <f t="shared" si="3"/>
        <v>2540</v>
      </c>
      <c r="I59" s="16" t="s">
        <v>398</v>
      </c>
      <c r="J59" s="16"/>
    </row>
    <row r="60" spans="2:10">
      <c r="B60" s="12"/>
      <c r="C60" s="12" t="s">
        <v>402</v>
      </c>
      <c r="D60" s="12">
        <v>2500</v>
      </c>
      <c r="E60" s="12">
        <v>5995000</v>
      </c>
      <c r="F60" s="12">
        <v>12750</v>
      </c>
      <c r="G60" s="12">
        <v>56250</v>
      </c>
      <c r="H60" s="12">
        <v>32000</v>
      </c>
      <c r="I60" s="17">
        <f t="shared" ref="I60:I62" si="4">SUM(E60:H60)</f>
        <v>6096000</v>
      </c>
      <c r="J60" s="12"/>
    </row>
    <row r="61" spans="2:10">
      <c r="B61" s="12"/>
      <c r="C61" s="12" t="s">
        <v>403</v>
      </c>
      <c r="D61" s="12">
        <v>100</v>
      </c>
      <c r="E61" s="17">
        <f t="shared" ref="E61:H61" si="5">E55-E60</f>
        <v>239800</v>
      </c>
      <c r="F61" s="17">
        <f t="shared" si="5"/>
        <v>408</v>
      </c>
      <c r="G61" s="17">
        <f t="shared" si="5"/>
        <v>1800</v>
      </c>
      <c r="H61" s="17">
        <f t="shared" si="5"/>
        <v>1024</v>
      </c>
      <c r="I61" s="17">
        <f t="shared" si="4"/>
        <v>243032</v>
      </c>
      <c r="J61" s="12"/>
    </row>
    <row r="62" spans="2:10">
      <c r="B62" s="12"/>
      <c r="C62" s="5" t="s">
        <v>87</v>
      </c>
      <c r="D62" s="10"/>
      <c r="E62" s="14">
        <f t="shared" ref="E62:H62" si="6">SUM(E60:E61)/E59</f>
        <v>2398</v>
      </c>
      <c r="F62" s="18">
        <f t="shared" si="6"/>
        <v>5.18031496062992</v>
      </c>
      <c r="G62" s="18">
        <f t="shared" si="6"/>
        <v>22.8543307086614</v>
      </c>
      <c r="H62" s="18">
        <f t="shared" si="6"/>
        <v>13.0015748031496</v>
      </c>
      <c r="I62" s="20">
        <f t="shared" si="4"/>
        <v>2439.03622047244</v>
      </c>
      <c r="J62" s="12"/>
    </row>
    <row r="63" spans="7:7">
      <c r="G63" s="19" t="s">
        <v>456</v>
      </c>
    </row>
    <row r="65" spans="2:10">
      <c r="B65" s="5" t="s">
        <v>388</v>
      </c>
      <c r="C65" s="6"/>
      <c r="D65" s="6"/>
      <c r="E65" s="6"/>
      <c r="F65" s="6"/>
      <c r="G65" s="6"/>
      <c r="H65" s="6"/>
      <c r="I65" s="6"/>
      <c r="J65" s="10"/>
    </row>
    <row r="66" spans="2:10">
      <c r="B66" s="5" t="s">
        <v>389</v>
      </c>
      <c r="C66" s="6"/>
      <c r="D66" s="6"/>
      <c r="E66" s="6"/>
      <c r="F66" s="6"/>
      <c r="G66" s="6"/>
      <c r="H66" s="6"/>
      <c r="I66" s="6"/>
      <c r="J66" s="10"/>
    </row>
    <row r="67" spans="2:10">
      <c r="B67" s="12"/>
      <c r="C67" s="12" t="s">
        <v>29</v>
      </c>
      <c r="D67" s="12" t="s">
        <v>9</v>
      </c>
      <c r="E67" s="12" t="s">
        <v>46</v>
      </c>
      <c r="F67" s="12" t="s">
        <v>47</v>
      </c>
      <c r="G67" s="12" t="s">
        <v>48</v>
      </c>
      <c r="H67" s="12" t="s">
        <v>49</v>
      </c>
      <c r="I67" s="12" t="s">
        <v>4</v>
      </c>
      <c r="J67" s="12"/>
    </row>
    <row r="68" spans="2:10">
      <c r="B68" s="12"/>
      <c r="C68" s="12" t="s">
        <v>390</v>
      </c>
      <c r="D68" s="12">
        <v>40</v>
      </c>
      <c r="E68" s="12">
        <v>94500</v>
      </c>
      <c r="F68" s="12">
        <v>411.2</v>
      </c>
      <c r="G68" s="12">
        <v>1544</v>
      </c>
      <c r="H68" s="12">
        <v>689.6</v>
      </c>
      <c r="I68" s="17">
        <f t="shared" ref="I68:I70" si="7">SUM(E68:H68)</f>
        <v>97144.8</v>
      </c>
      <c r="J68" s="12"/>
    </row>
    <row r="69" spans="2:10">
      <c r="B69" s="12"/>
      <c r="C69" s="12" t="s">
        <v>392</v>
      </c>
      <c r="D69" s="12">
        <v>1700</v>
      </c>
      <c r="E69" s="12">
        <v>4014000</v>
      </c>
      <c r="F69" s="12">
        <v>19200</v>
      </c>
      <c r="G69" s="12">
        <v>85800</v>
      </c>
      <c r="H69" s="12">
        <v>49080</v>
      </c>
      <c r="I69" s="17">
        <f t="shared" si="7"/>
        <v>4168080</v>
      </c>
      <c r="J69" s="12"/>
    </row>
    <row r="70" spans="2:10">
      <c r="B70" s="12"/>
      <c r="C70" s="12" t="s">
        <v>4</v>
      </c>
      <c r="D70" s="14">
        <f t="shared" ref="D70:I70" si="8">D68+D69</f>
        <v>1740</v>
      </c>
      <c r="E70" s="14">
        <f t="shared" si="8"/>
        <v>4108500</v>
      </c>
      <c r="F70" s="14">
        <f t="shared" si="8"/>
        <v>19611.2</v>
      </c>
      <c r="G70" s="14">
        <f t="shared" si="8"/>
        <v>87344</v>
      </c>
      <c r="H70" s="14">
        <f t="shared" si="8"/>
        <v>49769.6</v>
      </c>
      <c r="I70" s="17">
        <f t="shared" si="7"/>
        <v>4265224.8</v>
      </c>
      <c r="J70" s="12"/>
    </row>
    <row r="71" spans="2:10">
      <c r="B71" s="15" t="s">
        <v>396</v>
      </c>
      <c r="C71" s="12" t="s">
        <v>397</v>
      </c>
      <c r="D71" s="12">
        <v>60</v>
      </c>
      <c r="E71" s="12">
        <v>60</v>
      </c>
      <c r="F71" s="12">
        <v>60</v>
      </c>
      <c r="G71" s="12">
        <v>60</v>
      </c>
      <c r="H71" s="12">
        <v>60</v>
      </c>
      <c r="I71" s="16" t="s">
        <v>398</v>
      </c>
      <c r="J71" s="16"/>
    </row>
    <row r="72" spans="2:10">
      <c r="B72" s="15"/>
      <c r="C72" s="12" t="s">
        <v>399</v>
      </c>
      <c r="D72" s="16" t="s">
        <v>400</v>
      </c>
      <c r="E72" s="12">
        <v>60</v>
      </c>
      <c r="F72" s="12">
        <v>48</v>
      </c>
      <c r="G72" s="12">
        <v>48</v>
      </c>
      <c r="H72" s="12">
        <v>48</v>
      </c>
      <c r="I72" s="16" t="s">
        <v>398</v>
      </c>
      <c r="J72" s="16"/>
    </row>
    <row r="73" spans="2:10">
      <c r="B73" s="15"/>
      <c r="C73" s="12" t="s">
        <v>401</v>
      </c>
      <c r="D73" s="12">
        <v>1600</v>
      </c>
      <c r="E73" s="12">
        <v>1600</v>
      </c>
      <c r="F73" s="12">
        <v>1600</v>
      </c>
      <c r="G73" s="12">
        <v>1600</v>
      </c>
      <c r="H73" s="12">
        <v>1600</v>
      </c>
      <c r="I73" s="16" t="s">
        <v>398</v>
      </c>
      <c r="J73" s="16"/>
    </row>
    <row r="74" spans="2:10">
      <c r="B74" s="15"/>
      <c r="C74" s="12" t="s">
        <v>149</v>
      </c>
      <c r="D74" s="17">
        <f>SUM(D71:D73)</f>
        <v>1660</v>
      </c>
      <c r="E74" s="17">
        <f t="shared" ref="E74:H74" si="9">E72+E73</f>
        <v>1660</v>
      </c>
      <c r="F74" s="17">
        <f t="shared" si="9"/>
        <v>1648</v>
      </c>
      <c r="G74" s="17">
        <f t="shared" si="9"/>
        <v>1648</v>
      </c>
      <c r="H74" s="17">
        <f t="shared" si="9"/>
        <v>1648</v>
      </c>
      <c r="I74" s="16" t="s">
        <v>398</v>
      </c>
      <c r="J74" s="16"/>
    </row>
    <row r="75" spans="2:10">
      <c r="B75" s="12"/>
      <c r="C75" s="12" t="s">
        <v>402</v>
      </c>
      <c r="D75" s="12">
        <v>1600</v>
      </c>
      <c r="E75" s="12">
        <v>3960000</v>
      </c>
      <c r="F75" s="12">
        <v>19040</v>
      </c>
      <c r="G75" s="12">
        <v>84800</v>
      </c>
      <c r="H75" s="12">
        <v>48320</v>
      </c>
      <c r="I75" s="17">
        <f t="shared" ref="I75:I77" si="10">SUM(E75:H75)</f>
        <v>4112160</v>
      </c>
      <c r="J75" s="12"/>
    </row>
    <row r="76" spans="2:10">
      <c r="B76" s="12"/>
      <c r="C76" s="12" t="s">
        <v>403</v>
      </c>
      <c r="D76" s="12">
        <v>60</v>
      </c>
      <c r="E76" s="17">
        <f t="shared" ref="E76:H76" si="11">E70-E75</f>
        <v>148500</v>
      </c>
      <c r="F76" s="17">
        <f t="shared" si="11"/>
        <v>571.200000000001</v>
      </c>
      <c r="G76" s="17">
        <f t="shared" si="11"/>
        <v>2544</v>
      </c>
      <c r="H76" s="17">
        <f t="shared" si="11"/>
        <v>1449.6</v>
      </c>
      <c r="I76" s="17">
        <f t="shared" si="10"/>
        <v>153064.8</v>
      </c>
      <c r="J76" s="12"/>
    </row>
    <row r="77" spans="2:10">
      <c r="B77" s="12"/>
      <c r="C77" s="5" t="s">
        <v>87</v>
      </c>
      <c r="D77" s="10"/>
      <c r="E77" s="14">
        <f t="shared" ref="E77:H77" si="12">SUM(E75:E76)/E74</f>
        <v>2475</v>
      </c>
      <c r="F77" s="14">
        <f t="shared" si="12"/>
        <v>11.9</v>
      </c>
      <c r="G77" s="14">
        <f t="shared" si="12"/>
        <v>53</v>
      </c>
      <c r="H77" s="14">
        <f t="shared" si="12"/>
        <v>30.2</v>
      </c>
      <c r="I77" s="17">
        <f t="shared" si="10"/>
        <v>2570.1</v>
      </c>
      <c r="J77" s="12"/>
    </row>
    <row r="80" spans="2:2">
      <c r="B80" s="1"/>
    </row>
    <row r="81" spans="2:2">
      <c r="B81" s="2" t="s">
        <v>457</v>
      </c>
    </row>
    <row r="83" spans="3:7">
      <c r="C83" s="5" t="s">
        <v>458</v>
      </c>
      <c r="D83" s="6"/>
      <c r="E83" s="6"/>
      <c r="F83" s="6"/>
      <c r="G83" s="10"/>
    </row>
    <row r="84" spans="3:7">
      <c r="C84" s="21">
        <v>43677</v>
      </c>
      <c r="D84" s="6"/>
      <c r="E84" s="6"/>
      <c r="F84" s="6"/>
      <c r="G84" s="10"/>
    </row>
    <row r="85" spans="3:7">
      <c r="C85" s="12" t="s">
        <v>407</v>
      </c>
      <c r="D85" s="12" t="s">
        <v>84</v>
      </c>
      <c r="E85" s="12" t="s">
        <v>408</v>
      </c>
      <c r="F85" s="12" t="s">
        <v>87</v>
      </c>
      <c r="G85" s="12" t="s">
        <v>409</v>
      </c>
    </row>
    <row r="86" spans="3:7">
      <c r="C86" s="12" t="s">
        <v>319</v>
      </c>
      <c r="D86" s="12" t="s">
        <v>90</v>
      </c>
      <c r="E86" s="12">
        <v>2500</v>
      </c>
      <c r="F86" s="12">
        <v>2438.4</v>
      </c>
      <c r="G86" s="12">
        <f>F86*E86</f>
        <v>6096000</v>
      </c>
    </row>
    <row r="87" spans="3:7">
      <c r="C87" s="12" t="s">
        <v>151</v>
      </c>
      <c r="D87" s="12" t="s">
        <v>90</v>
      </c>
      <c r="E87" s="12">
        <v>1600</v>
      </c>
      <c r="F87" s="12">
        <v>2570.1</v>
      </c>
      <c r="G87" s="12">
        <f>F87*E87</f>
        <v>4112160</v>
      </c>
    </row>
    <row r="88" spans="3:7">
      <c r="C88" s="12" t="s">
        <v>4</v>
      </c>
      <c r="D88" s="12"/>
      <c r="E88" s="12">
        <f>SUM(E86:E87)</f>
        <v>4100</v>
      </c>
      <c r="F88" s="12"/>
      <c r="G88" s="12">
        <f>SUM(G86:G87)</f>
        <v>10208160</v>
      </c>
    </row>
    <row r="91" spans="2:2">
      <c r="B91" s="1" t="s">
        <v>459</v>
      </c>
    </row>
    <row r="92" spans="2:2">
      <c r="B92" s="2" t="s">
        <v>460</v>
      </c>
    </row>
    <row r="93" spans="2:2">
      <c r="B93" s="1" t="s">
        <v>461</v>
      </c>
    </row>
    <row r="94" spans="2:2">
      <c r="B94" s="1" t="s">
        <v>462</v>
      </c>
    </row>
    <row r="95" spans="4:4">
      <c r="D95" s="1" t="s">
        <v>463</v>
      </c>
    </row>
    <row r="96" spans="4:4">
      <c r="D96" s="1" t="s">
        <v>464</v>
      </c>
    </row>
    <row r="97" spans="4:4">
      <c r="D97" s="1" t="s">
        <v>465</v>
      </c>
    </row>
    <row r="98" spans="2:2">
      <c r="B98" s="1" t="s">
        <v>466</v>
      </c>
    </row>
    <row r="99" spans="2:2">
      <c r="B99" s="1" t="s">
        <v>467</v>
      </c>
    </row>
    <row r="100" spans="4:4">
      <c r="D100" s="1" t="s">
        <v>468</v>
      </c>
    </row>
    <row r="101" spans="4:4">
      <c r="D101" s="1" t="s">
        <v>469</v>
      </c>
    </row>
    <row r="102" spans="4:4">
      <c r="D102" s="1" t="s">
        <v>470</v>
      </c>
    </row>
    <row r="104" spans="2:2">
      <c r="B104" s="1"/>
    </row>
    <row r="105" spans="2:2">
      <c r="B105" s="2" t="s">
        <v>471</v>
      </c>
    </row>
    <row r="108" ht="19.95" spans="2:9">
      <c r="B108" s="3" t="s">
        <v>53</v>
      </c>
      <c r="C108" s="3"/>
      <c r="D108" s="3"/>
      <c r="E108" s="3"/>
      <c r="F108" s="3"/>
      <c r="G108" s="3"/>
      <c r="H108" s="3"/>
      <c r="I108" s="3"/>
    </row>
    <row r="109" spans="2:7">
      <c r="B109" t="s">
        <v>40</v>
      </c>
      <c r="G109" t="s">
        <v>41</v>
      </c>
    </row>
    <row r="110" spans="2:9">
      <c r="B110" s="4">
        <v>2019</v>
      </c>
      <c r="C110" s="4"/>
      <c r="D110" s="4" t="s">
        <v>42</v>
      </c>
      <c r="E110" s="5" t="s">
        <v>43</v>
      </c>
      <c r="F110" s="6"/>
      <c r="G110" s="6"/>
      <c r="H110" s="6"/>
      <c r="I110" s="10"/>
    </row>
    <row r="111" spans="2:9">
      <c r="B111" s="4" t="s">
        <v>44</v>
      </c>
      <c r="C111" s="4" t="s">
        <v>45</v>
      </c>
      <c r="D111" s="4"/>
      <c r="E111" s="7" t="s">
        <v>54</v>
      </c>
      <c r="F111" s="4" t="s">
        <v>47</v>
      </c>
      <c r="G111" s="4" t="s">
        <v>48</v>
      </c>
      <c r="H111" s="4" t="s">
        <v>49</v>
      </c>
      <c r="I111" s="4" t="s">
        <v>4</v>
      </c>
    </row>
    <row r="112" spans="2:9">
      <c r="B112" s="4">
        <v>7</v>
      </c>
      <c r="C112" s="4">
        <v>1</v>
      </c>
      <c r="D112" s="4" t="s">
        <v>51</v>
      </c>
      <c r="E112" s="4">
        <v>184800</v>
      </c>
      <c r="F112" s="4">
        <v>358</v>
      </c>
      <c r="G112" s="4">
        <v>850</v>
      </c>
      <c r="H112" s="4">
        <v>304</v>
      </c>
      <c r="I112" s="9">
        <f>SUM(E112:H112)</f>
        <v>186312</v>
      </c>
    </row>
    <row r="113" spans="2:9">
      <c r="B113" s="4">
        <v>7</v>
      </c>
      <c r="C113" s="4">
        <v>31</v>
      </c>
      <c r="D113" s="4" t="s">
        <v>59</v>
      </c>
      <c r="E113" s="4"/>
      <c r="F113" s="4">
        <v>12800</v>
      </c>
      <c r="G113" s="4"/>
      <c r="H113" s="4"/>
      <c r="I113" s="4"/>
    </row>
    <row r="114" spans="2:9">
      <c r="B114" s="8">
        <v>7</v>
      </c>
      <c r="C114" s="8">
        <v>31</v>
      </c>
      <c r="D114" s="8" t="s">
        <v>57</v>
      </c>
      <c r="E114" s="4"/>
      <c r="F114" s="4"/>
      <c r="G114" s="4">
        <v>57200</v>
      </c>
      <c r="H114" s="4"/>
      <c r="I114" s="4"/>
    </row>
    <row r="115" spans="2:9">
      <c r="B115" s="8">
        <v>7</v>
      </c>
      <c r="C115" s="8">
        <v>31</v>
      </c>
      <c r="D115" s="4" t="s">
        <v>327</v>
      </c>
      <c r="E115" s="4"/>
      <c r="F115" s="4"/>
      <c r="G115" s="4"/>
      <c r="H115" s="4">
        <v>32720</v>
      </c>
      <c r="I115" s="4"/>
    </row>
    <row r="116" spans="2:9">
      <c r="B116" s="8">
        <v>7</v>
      </c>
      <c r="C116" s="8">
        <v>31</v>
      </c>
      <c r="D116" s="4" t="s">
        <v>440</v>
      </c>
      <c r="E116" s="4">
        <v>6050000</v>
      </c>
      <c r="F116" s="4"/>
      <c r="G116" s="4"/>
      <c r="H116" s="4"/>
      <c r="I116" s="4"/>
    </row>
    <row r="117" spans="2:9">
      <c r="B117" s="8">
        <v>7</v>
      </c>
      <c r="C117" s="8">
        <v>31</v>
      </c>
      <c r="D117" s="4" t="s">
        <v>4</v>
      </c>
      <c r="E117" s="9">
        <f t="shared" ref="E117:H117" si="13">SUM(E112:E116)</f>
        <v>6234800</v>
      </c>
      <c r="F117" s="9">
        <f t="shared" si="13"/>
        <v>13158</v>
      </c>
      <c r="G117" s="9">
        <f t="shared" si="13"/>
        <v>58050</v>
      </c>
      <c r="H117" s="9">
        <f t="shared" si="13"/>
        <v>33024</v>
      </c>
      <c r="I117" s="9">
        <f>SUM(E117:H117)</f>
        <v>6339032</v>
      </c>
    </row>
    <row r="118" spans="2:9">
      <c r="B118" s="8">
        <v>7</v>
      </c>
      <c r="C118" s="8">
        <v>31</v>
      </c>
      <c r="D118" s="4" t="s">
        <v>424</v>
      </c>
      <c r="E118" s="4">
        <v>-5995000</v>
      </c>
      <c r="F118" s="4">
        <v>-12750</v>
      </c>
      <c r="G118" s="4">
        <v>-56250</v>
      </c>
      <c r="H118" s="4">
        <v>-32000</v>
      </c>
      <c r="I118" s="9">
        <f>SUM(E118:H118)</f>
        <v>-6096000</v>
      </c>
    </row>
    <row r="119" spans="2:9">
      <c r="B119" s="8">
        <v>7</v>
      </c>
      <c r="C119" s="8">
        <v>31</v>
      </c>
      <c r="D119" s="4" t="s">
        <v>7</v>
      </c>
      <c r="E119" s="9">
        <f t="shared" ref="E119:I119" si="14">E117+E118</f>
        <v>239800</v>
      </c>
      <c r="F119" s="9">
        <f t="shared" si="14"/>
        <v>408</v>
      </c>
      <c r="G119" s="9">
        <f t="shared" si="14"/>
        <v>1800</v>
      </c>
      <c r="H119" s="9">
        <f t="shared" si="14"/>
        <v>1024</v>
      </c>
      <c r="I119" s="9">
        <f t="shared" si="14"/>
        <v>243032</v>
      </c>
    </row>
    <row r="120" spans="2:9">
      <c r="B120" s="4"/>
      <c r="C120" s="4"/>
      <c r="D120" s="4"/>
      <c r="E120" s="4"/>
      <c r="F120" s="4"/>
      <c r="G120" s="4"/>
      <c r="H120" s="4"/>
      <c r="I120" s="4"/>
    </row>
    <row r="123" ht="19.95" spans="2:9">
      <c r="B123" s="3" t="s">
        <v>55</v>
      </c>
      <c r="C123" s="3"/>
      <c r="D123" s="3"/>
      <c r="E123" s="3"/>
      <c r="F123" s="3"/>
      <c r="G123" s="3"/>
      <c r="H123" s="3"/>
      <c r="I123" s="3"/>
    </row>
    <row r="124" spans="2:7">
      <c r="B124" t="s">
        <v>40</v>
      </c>
      <c r="G124" t="s">
        <v>41</v>
      </c>
    </row>
    <row r="125" spans="2:9">
      <c r="B125" s="4">
        <v>2019</v>
      </c>
      <c r="C125" s="4"/>
      <c r="D125" s="4" t="s">
        <v>42</v>
      </c>
      <c r="E125" s="5" t="s">
        <v>43</v>
      </c>
      <c r="F125" s="6"/>
      <c r="G125" s="6"/>
      <c r="H125" s="6"/>
      <c r="I125" s="10"/>
    </row>
    <row r="126" spans="2:9">
      <c r="B126" s="4" t="s">
        <v>44</v>
      </c>
      <c r="C126" s="4" t="s">
        <v>45</v>
      </c>
      <c r="D126" s="4"/>
      <c r="E126" s="7" t="s">
        <v>54</v>
      </c>
      <c r="F126" s="4" t="s">
        <v>47</v>
      </c>
      <c r="G126" s="4" t="s">
        <v>48</v>
      </c>
      <c r="H126" s="4" t="s">
        <v>49</v>
      </c>
      <c r="I126" s="4" t="s">
        <v>4</v>
      </c>
    </row>
    <row r="127" spans="2:9">
      <c r="B127" s="4">
        <v>7</v>
      </c>
      <c r="C127" s="4">
        <v>1</v>
      </c>
      <c r="D127" s="4" t="s">
        <v>51</v>
      </c>
      <c r="E127" s="4">
        <v>94500</v>
      </c>
      <c r="F127" s="4">
        <v>411.2</v>
      </c>
      <c r="G127" s="4">
        <v>1544</v>
      </c>
      <c r="H127" s="4">
        <v>689.6</v>
      </c>
      <c r="I127" s="9">
        <f>SUM(E127:H127)</f>
        <v>97144.8</v>
      </c>
    </row>
    <row r="128" spans="2:9">
      <c r="B128" s="4">
        <v>7</v>
      </c>
      <c r="C128" s="4">
        <v>31</v>
      </c>
      <c r="D128" s="4" t="s">
        <v>59</v>
      </c>
      <c r="E128" s="4"/>
      <c r="F128" s="4">
        <v>19200</v>
      </c>
      <c r="G128" s="4"/>
      <c r="H128" s="4"/>
      <c r="I128" s="4"/>
    </row>
    <row r="129" spans="2:9">
      <c r="B129" s="8">
        <v>7</v>
      </c>
      <c r="C129" s="8">
        <v>31</v>
      </c>
      <c r="D129" s="8" t="s">
        <v>57</v>
      </c>
      <c r="E129" s="4"/>
      <c r="F129" s="4"/>
      <c r="G129" s="4">
        <v>85800</v>
      </c>
      <c r="H129" s="4"/>
      <c r="I129" s="4"/>
    </row>
    <row r="130" spans="2:9">
      <c r="B130" s="8">
        <v>7</v>
      </c>
      <c r="C130" s="8">
        <v>31</v>
      </c>
      <c r="D130" s="4" t="s">
        <v>327</v>
      </c>
      <c r="E130" s="4"/>
      <c r="F130" s="4"/>
      <c r="G130" s="4"/>
      <c r="H130" s="4">
        <v>49080</v>
      </c>
      <c r="I130" s="4"/>
    </row>
    <row r="131" spans="2:9">
      <c r="B131" s="8">
        <v>7</v>
      </c>
      <c r="C131" s="8">
        <v>31</v>
      </c>
      <c r="D131" s="4" t="s">
        <v>440</v>
      </c>
      <c r="E131" s="4">
        <v>4014000</v>
      </c>
      <c r="F131" s="4"/>
      <c r="G131" s="4"/>
      <c r="H131" s="4"/>
      <c r="I131" s="4"/>
    </row>
    <row r="132" spans="2:9">
      <c r="B132" s="8">
        <v>7</v>
      </c>
      <c r="C132" s="8">
        <v>31</v>
      </c>
      <c r="D132" s="4" t="s">
        <v>4</v>
      </c>
      <c r="E132" s="9">
        <f t="shared" ref="E132:H132" si="15">SUM(E127:E131)</f>
        <v>4108500</v>
      </c>
      <c r="F132" s="9">
        <f t="shared" si="15"/>
        <v>19611.2</v>
      </c>
      <c r="G132" s="9">
        <f t="shared" si="15"/>
        <v>87344</v>
      </c>
      <c r="H132" s="9">
        <f t="shared" si="15"/>
        <v>49769.6</v>
      </c>
      <c r="I132" s="9">
        <f>SUM(E132:H132)</f>
        <v>4265224.8</v>
      </c>
    </row>
    <row r="133" spans="2:9">
      <c r="B133" s="8">
        <v>7</v>
      </c>
      <c r="C133" s="8">
        <v>31</v>
      </c>
      <c r="D133" s="4" t="s">
        <v>424</v>
      </c>
      <c r="E133" s="4">
        <v>-3960000</v>
      </c>
      <c r="F133" s="4">
        <v>-19040</v>
      </c>
      <c r="G133" s="4">
        <v>-84800</v>
      </c>
      <c r="H133" s="4">
        <v>-48320</v>
      </c>
      <c r="I133" s="4">
        <v>-4112160</v>
      </c>
    </row>
    <row r="134" spans="2:9">
      <c r="B134" s="8">
        <v>7</v>
      </c>
      <c r="C134" s="8">
        <v>31</v>
      </c>
      <c r="D134" s="4" t="s">
        <v>7</v>
      </c>
      <c r="E134" s="9">
        <f t="shared" ref="E134:I134" si="16">E132+E133</f>
        <v>148500</v>
      </c>
      <c r="F134" s="9">
        <f t="shared" si="16"/>
        <v>571.200000000001</v>
      </c>
      <c r="G134" s="9">
        <f t="shared" si="16"/>
        <v>2544</v>
      </c>
      <c r="H134" s="9">
        <f t="shared" si="16"/>
        <v>1449.6</v>
      </c>
      <c r="I134" s="9">
        <f t="shared" si="16"/>
        <v>153064.8</v>
      </c>
    </row>
    <row r="135" spans="2:9">
      <c r="B135" s="4"/>
      <c r="C135" s="4"/>
      <c r="D135" s="4"/>
      <c r="E135" s="4"/>
      <c r="F135" s="4"/>
      <c r="G135" s="4"/>
      <c r="H135" s="4"/>
      <c r="I135" s="4"/>
    </row>
    <row r="137" spans="2:2">
      <c r="B137" s="2"/>
    </row>
    <row r="138" spans="2:2">
      <c r="B138" s="2" t="s">
        <v>472</v>
      </c>
    </row>
    <row r="140" spans="7:7">
      <c r="G140" t="s">
        <v>473</v>
      </c>
    </row>
    <row r="141" spans="2:17">
      <c r="B141" s="22"/>
      <c r="C141" s="23" t="s">
        <v>2</v>
      </c>
      <c r="D141" s="23"/>
      <c r="E141" s="23"/>
      <c r="F141" s="23" t="s">
        <v>3</v>
      </c>
      <c r="G141" s="23"/>
      <c r="H141" s="23"/>
      <c r="I141" s="23" t="s">
        <v>4</v>
      </c>
      <c r="J141" s="23"/>
      <c r="K141" s="23"/>
      <c r="L141" s="23" t="s">
        <v>474</v>
      </c>
      <c r="M141" s="23"/>
      <c r="N141" s="23"/>
      <c r="O141" s="23" t="s">
        <v>475</v>
      </c>
      <c r="P141" s="23"/>
      <c r="Q141" s="23"/>
    </row>
    <row r="142" spans="2:17">
      <c r="B142" s="22" t="s">
        <v>8</v>
      </c>
      <c r="C142" s="22" t="s">
        <v>9</v>
      </c>
      <c r="D142" s="22" t="s">
        <v>10</v>
      </c>
      <c r="E142" s="22" t="s">
        <v>11</v>
      </c>
      <c r="F142" s="22" t="s">
        <v>9</v>
      </c>
      <c r="G142" s="22" t="s">
        <v>10</v>
      </c>
      <c r="H142" s="22" t="s">
        <v>11</v>
      </c>
      <c r="I142" s="22" t="s">
        <v>9</v>
      </c>
      <c r="J142" s="22" t="s">
        <v>10</v>
      </c>
      <c r="K142" s="22" t="s">
        <v>11</v>
      </c>
      <c r="L142" s="22" t="s">
        <v>9</v>
      </c>
      <c r="M142" s="22" t="s">
        <v>10</v>
      </c>
      <c r="N142" s="22" t="s">
        <v>11</v>
      </c>
      <c r="O142" s="22" t="s">
        <v>9</v>
      </c>
      <c r="P142" s="22" t="s">
        <v>10</v>
      </c>
      <c r="Q142" s="22" t="s">
        <v>11</v>
      </c>
    </row>
    <row r="143" spans="2:17">
      <c r="B143" s="22" t="s">
        <v>319</v>
      </c>
      <c r="C143" s="22">
        <v>300</v>
      </c>
      <c r="D143" s="22">
        <v>2450</v>
      </c>
      <c r="E143" s="22">
        <v>735000</v>
      </c>
      <c r="F143" s="22">
        <v>2500</v>
      </c>
      <c r="G143" s="22">
        <v>2438.4</v>
      </c>
      <c r="H143" s="22">
        <f>G143*F143</f>
        <v>6096000</v>
      </c>
      <c r="I143" s="22">
        <f>C143+F143</f>
        <v>2800</v>
      </c>
      <c r="J143" s="24">
        <f>K143/I143</f>
        <v>2439.64285714286</v>
      </c>
      <c r="K143" s="22">
        <f>E143+H143</f>
        <v>6831000</v>
      </c>
      <c r="L143" s="22"/>
      <c r="M143" s="22"/>
      <c r="N143" s="22"/>
      <c r="O143" s="22"/>
      <c r="P143" s="22"/>
      <c r="Q143" s="22"/>
    </row>
    <row r="144" spans="2:17">
      <c r="B144" s="22" t="s">
        <v>151</v>
      </c>
      <c r="C144" s="22">
        <v>200</v>
      </c>
      <c r="D144" s="22">
        <v>2578</v>
      </c>
      <c r="E144" s="22">
        <v>515600</v>
      </c>
      <c r="F144" s="22">
        <v>1600</v>
      </c>
      <c r="G144" s="22">
        <v>2570.1</v>
      </c>
      <c r="H144" s="22">
        <f>G144*F144</f>
        <v>4112160</v>
      </c>
      <c r="I144" s="22">
        <f>C144+F144</f>
        <v>1800</v>
      </c>
      <c r="J144" s="24">
        <f>K144/I144</f>
        <v>2570.97777777778</v>
      </c>
      <c r="K144" s="22">
        <f>E144+H144</f>
        <v>4627760</v>
      </c>
      <c r="L144" s="22"/>
      <c r="M144" s="22"/>
      <c r="N144" s="22"/>
      <c r="O144" s="22"/>
      <c r="P144" s="22"/>
      <c r="Q144" s="22"/>
    </row>
    <row r="146" spans="10:10">
      <c r="J146" s="19" t="s">
        <v>476</v>
      </c>
    </row>
  </sheetData>
  <mergeCells count="32">
    <mergeCell ref="B5:I5"/>
    <mergeCell ref="B7:C7"/>
    <mergeCell ref="E7:I7"/>
    <mergeCell ref="B20:I20"/>
    <mergeCell ref="B22:C22"/>
    <mergeCell ref="E22:I22"/>
    <mergeCell ref="B39:D39"/>
    <mergeCell ref="B50:J50"/>
    <mergeCell ref="B51:J51"/>
    <mergeCell ref="C62:D62"/>
    <mergeCell ref="B65:J65"/>
    <mergeCell ref="B66:J66"/>
    <mergeCell ref="C77:D77"/>
    <mergeCell ref="C83:G83"/>
    <mergeCell ref="C84:G84"/>
    <mergeCell ref="B108:I108"/>
    <mergeCell ref="B110:C110"/>
    <mergeCell ref="E110:I110"/>
    <mergeCell ref="B123:I123"/>
    <mergeCell ref="B125:C125"/>
    <mergeCell ref="E125:I125"/>
    <mergeCell ref="C141:E141"/>
    <mergeCell ref="F141:H141"/>
    <mergeCell ref="I141:K141"/>
    <mergeCell ref="L141:N141"/>
    <mergeCell ref="O141:Q141"/>
    <mergeCell ref="B56:B59"/>
    <mergeCell ref="B71:B74"/>
    <mergeCell ref="D7:D8"/>
    <mergeCell ref="D22:D23"/>
    <mergeCell ref="D110:D111"/>
    <mergeCell ref="D125:D1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23"/>
  <sheetViews>
    <sheetView tabSelected="1" topLeftCell="A4" workbookViewId="0">
      <selection activeCell="A4" sqref="$A4:$XFD123"/>
    </sheetView>
  </sheetViews>
  <sheetFormatPr defaultColWidth="8.88073394495413" defaultRowHeight="14.5"/>
  <sheetData>
    <row r="2" spans="1:1">
      <c r="A2" s="86" t="s">
        <v>38</v>
      </c>
    </row>
    <row r="4" ht="19.95" spans="2:10">
      <c r="B4" s="3" t="s">
        <v>39</v>
      </c>
      <c r="C4" s="3"/>
      <c r="D4" s="3"/>
      <c r="E4" s="3"/>
      <c r="F4" s="3"/>
      <c r="G4" s="3"/>
      <c r="H4" s="3"/>
      <c r="I4" s="3"/>
      <c r="J4" s="3"/>
    </row>
    <row r="5" spans="2:7">
      <c r="B5" t="s">
        <v>40</v>
      </c>
      <c r="G5" t="s">
        <v>41</v>
      </c>
    </row>
    <row r="6" spans="2:10">
      <c r="B6" s="4">
        <v>2019</v>
      </c>
      <c r="C6" s="4"/>
      <c r="D6" s="4" t="s">
        <v>42</v>
      </c>
      <c r="E6" s="4" t="s">
        <v>43</v>
      </c>
      <c r="F6" s="4"/>
      <c r="G6" s="4"/>
      <c r="H6" s="4"/>
      <c r="I6" s="4"/>
      <c r="J6" s="4"/>
    </row>
    <row r="7" spans="2:10">
      <c r="B7" s="4" t="s">
        <v>44</v>
      </c>
      <c r="C7" s="4" t="s">
        <v>45</v>
      </c>
      <c r="D7" s="4"/>
      <c r="E7" s="4" t="s">
        <v>46</v>
      </c>
      <c r="F7" s="4" t="s">
        <v>47</v>
      </c>
      <c r="G7" s="4" t="s">
        <v>48</v>
      </c>
      <c r="H7" s="4" t="s">
        <v>49</v>
      </c>
      <c r="I7" s="4" t="s">
        <v>50</v>
      </c>
      <c r="J7" s="4" t="s">
        <v>4</v>
      </c>
    </row>
    <row r="8" spans="2:10">
      <c r="B8" s="4">
        <v>7</v>
      </c>
      <c r="C8" s="4">
        <v>1</v>
      </c>
      <c r="D8" s="4" t="s">
        <v>51</v>
      </c>
      <c r="E8" s="4">
        <v>96250</v>
      </c>
      <c r="F8" s="4">
        <v>156</v>
      </c>
      <c r="G8" s="4">
        <v>368</v>
      </c>
      <c r="H8" s="4">
        <v>796</v>
      </c>
      <c r="I8" s="4">
        <v>0</v>
      </c>
      <c r="J8" s="9">
        <f>SUM(E8:I8)</f>
        <v>97570</v>
      </c>
    </row>
    <row r="9" spans="2:10">
      <c r="B9" s="4"/>
      <c r="C9" s="4"/>
      <c r="D9" s="4"/>
      <c r="E9" s="4"/>
      <c r="F9" s="4"/>
      <c r="G9" s="4"/>
      <c r="H9" s="4"/>
      <c r="I9" s="4"/>
      <c r="J9" s="4"/>
    </row>
    <row r="10" spans="2:10">
      <c r="B10" s="8"/>
      <c r="C10" s="8"/>
      <c r="D10" s="8"/>
      <c r="E10" s="8"/>
      <c r="F10" s="8"/>
      <c r="G10" s="4"/>
      <c r="H10" s="4"/>
      <c r="I10" s="4"/>
      <c r="J10" s="4"/>
    </row>
    <row r="11" spans="2:10">
      <c r="B11" s="4"/>
      <c r="C11" s="4"/>
      <c r="D11" s="4"/>
      <c r="E11" s="4"/>
      <c r="F11" s="4"/>
      <c r="G11" s="4"/>
      <c r="H11" s="4"/>
      <c r="I11" s="4"/>
      <c r="J11" s="4"/>
    </row>
    <row r="12" spans="2:10">
      <c r="B12" s="4"/>
      <c r="C12" s="4"/>
      <c r="D12" s="4"/>
      <c r="E12" s="4"/>
      <c r="F12" s="4"/>
      <c r="G12" s="4"/>
      <c r="H12" s="4"/>
      <c r="I12" s="4"/>
      <c r="J12" s="4"/>
    </row>
    <row r="13" spans="2:10">
      <c r="B13" s="4"/>
      <c r="C13" s="4"/>
      <c r="D13" s="4"/>
      <c r="E13" s="4"/>
      <c r="F13" s="4"/>
      <c r="G13" s="4"/>
      <c r="H13" s="4"/>
      <c r="I13" s="4"/>
      <c r="J13" s="4"/>
    </row>
    <row r="14" spans="2:10">
      <c r="B14" s="4"/>
      <c r="C14" s="4"/>
      <c r="D14" s="4"/>
      <c r="E14" s="4"/>
      <c r="F14" s="4"/>
      <c r="G14" s="4"/>
      <c r="H14" s="4"/>
      <c r="I14" s="4"/>
      <c r="J14" s="4"/>
    </row>
    <row r="15" spans="2:10">
      <c r="B15" s="4"/>
      <c r="C15" s="4"/>
      <c r="D15" s="4"/>
      <c r="E15" s="4"/>
      <c r="F15" s="4"/>
      <c r="G15" s="4"/>
      <c r="H15" s="4"/>
      <c r="I15" s="4"/>
      <c r="J15" s="4"/>
    </row>
    <row r="16" spans="2:10">
      <c r="B16" s="4"/>
      <c r="C16" s="4"/>
      <c r="D16" s="4"/>
      <c r="E16" s="4"/>
      <c r="F16" s="4"/>
      <c r="G16" s="4"/>
      <c r="H16" s="4"/>
      <c r="I16" s="4"/>
      <c r="J16" s="4"/>
    </row>
    <row r="19" ht="19.95" spans="2:10">
      <c r="B19" s="3" t="s">
        <v>52</v>
      </c>
      <c r="C19" s="3"/>
      <c r="D19" s="3"/>
      <c r="E19" s="3"/>
      <c r="F19" s="3"/>
      <c r="G19" s="3"/>
      <c r="H19" s="3"/>
      <c r="I19" s="3"/>
      <c r="J19" s="3"/>
    </row>
    <row r="20" spans="2:7">
      <c r="B20" t="s">
        <v>40</v>
      </c>
      <c r="G20" t="s">
        <v>41</v>
      </c>
    </row>
    <row r="21" spans="2:10">
      <c r="B21" s="4">
        <v>2019</v>
      </c>
      <c r="C21" s="4"/>
      <c r="D21" s="4" t="s">
        <v>42</v>
      </c>
      <c r="E21" s="4" t="s">
        <v>43</v>
      </c>
      <c r="F21" s="4"/>
      <c r="G21" s="4"/>
      <c r="H21" s="4"/>
      <c r="I21" s="4"/>
      <c r="J21" s="4"/>
    </row>
    <row r="22" spans="2:10">
      <c r="B22" s="4" t="s">
        <v>44</v>
      </c>
      <c r="C22" s="4" t="s">
        <v>45</v>
      </c>
      <c r="D22" s="4"/>
      <c r="E22" s="4" t="s">
        <v>46</v>
      </c>
      <c r="F22" s="4" t="s">
        <v>47</v>
      </c>
      <c r="G22" s="4" t="s">
        <v>48</v>
      </c>
      <c r="H22" s="4" t="s">
        <v>49</v>
      </c>
      <c r="I22" s="4" t="s">
        <v>50</v>
      </c>
      <c r="J22" s="4" t="s">
        <v>4</v>
      </c>
    </row>
    <row r="23" spans="2:10">
      <c r="B23" s="4">
        <v>7</v>
      </c>
      <c r="C23" s="4">
        <v>1</v>
      </c>
      <c r="D23" s="4" t="s">
        <v>51</v>
      </c>
      <c r="E23" s="4">
        <v>404250</v>
      </c>
      <c r="F23" s="4">
        <v>848</v>
      </c>
      <c r="G23" s="4">
        <v>2170</v>
      </c>
      <c r="H23" s="4">
        <v>2878</v>
      </c>
      <c r="I23" s="4">
        <v>0</v>
      </c>
      <c r="J23" s="9">
        <f>SUM(E23:I23)</f>
        <v>410146</v>
      </c>
    </row>
    <row r="24" spans="2:10">
      <c r="B24" s="4"/>
      <c r="C24" s="4"/>
      <c r="D24" s="4"/>
      <c r="E24" s="4"/>
      <c r="F24" s="4"/>
      <c r="G24" s="4"/>
      <c r="H24" s="4"/>
      <c r="I24" s="4"/>
      <c r="J24" s="4"/>
    </row>
    <row r="25" spans="2:10">
      <c r="B25" s="8"/>
      <c r="C25" s="8"/>
      <c r="D25" s="8"/>
      <c r="E25" s="8"/>
      <c r="F25" s="8"/>
      <c r="G25" s="4"/>
      <c r="H25" s="4"/>
      <c r="I25" s="4"/>
      <c r="J25" s="4"/>
    </row>
    <row r="26" spans="2:10">
      <c r="B26" s="4"/>
      <c r="C26" s="4"/>
      <c r="D26" s="4"/>
      <c r="E26" s="4"/>
      <c r="F26" s="4"/>
      <c r="G26" s="4"/>
      <c r="H26" s="4"/>
      <c r="I26" s="4"/>
      <c r="J26" s="4"/>
    </row>
    <row r="27" spans="2:10">
      <c r="B27" s="4"/>
      <c r="C27" s="4"/>
      <c r="D27" s="4"/>
      <c r="E27" s="4"/>
      <c r="F27" s="4"/>
      <c r="G27" s="4"/>
      <c r="H27" s="4"/>
      <c r="I27" s="4"/>
      <c r="J27" s="4"/>
    </row>
    <row r="28" spans="2:10">
      <c r="B28" s="4"/>
      <c r="C28" s="4"/>
      <c r="D28" s="4"/>
      <c r="E28" s="4"/>
      <c r="F28" s="4"/>
      <c r="G28" s="4"/>
      <c r="H28" s="4"/>
      <c r="I28" s="4"/>
      <c r="J28" s="4"/>
    </row>
    <row r="29" spans="2:10">
      <c r="B29" s="4"/>
      <c r="C29" s="4"/>
      <c r="D29" s="4"/>
      <c r="E29" s="4"/>
      <c r="F29" s="4"/>
      <c r="G29" s="4"/>
      <c r="H29" s="4"/>
      <c r="I29" s="4"/>
      <c r="J29" s="4"/>
    </row>
    <row r="30" spans="2:10">
      <c r="B30" s="4"/>
      <c r="C30" s="4"/>
      <c r="D30" s="4"/>
      <c r="E30" s="4"/>
      <c r="F30" s="4"/>
      <c r="G30" s="4"/>
      <c r="H30" s="4"/>
      <c r="I30" s="4"/>
      <c r="J30" s="4"/>
    </row>
    <row r="31" spans="2:10">
      <c r="B31" s="4"/>
      <c r="C31" s="4"/>
      <c r="D31" s="4"/>
      <c r="E31" s="4"/>
      <c r="F31" s="4"/>
      <c r="G31" s="4"/>
      <c r="H31" s="4"/>
      <c r="I31" s="4"/>
      <c r="J31" s="4"/>
    </row>
    <row r="34" ht="19.95" spans="2:9">
      <c r="B34" s="3" t="s">
        <v>53</v>
      </c>
      <c r="C34" s="3"/>
      <c r="D34" s="3"/>
      <c r="E34" s="3"/>
      <c r="F34" s="3"/>
      <c r="G34" s="3"/>
      <c r="H34" s="3"/>
      <c r="I34" s="3"/>
    </row>
    <row r="35" spans="2:7">
      <c r="B35" t="s">
        <v>40</v>
      </c>
      <c r="G35" t="s">
        <v>41</v>
      </c>
    </row>
    <row r="36" spans="2:9">
      <c r="B36" s="4">
        <v>2019</v>
      </c>
      <c r="C36" s="4"/>
      <c r="D36" s="4" t="s">
        <v>42</v>
      </c>
      <c r="E36" s="5" t="s">
        <v>43</v>
      </c>
      <c r="F36" s="6"/>
      <c r="G36" s="6"/>
      <c r="H36" s="6"/>
      <c r="I36" s="10"/>
    </row>
    <row r="37" spans="2:9">
      <c r="B37" s="4" t="s">
        <v>44</v>
      </c>
      <c r="C37" s="4" t="s">
        <v>45</v>
      </c>
      <c r="D37" s="4"/>
      <c r="E37" s="7" t="s">
        <v>54</v>
      </c>
      <c r="F37" s="4" t="s">
        <v>47</v>
      </c>
      <c r="G37" s="4" t="s">
        <v>48</v>
      </c>
      <c r="H37" s="4" t="s">
        <v>49</v>
      </c>
      <c r="I37" s="4" t="s">
        <v>4</v>
      </c>
    </row>
    <row r="38" spans="2:9">
      <c r="B38" s="4">
        <v>7</v>
      </c>
      <c r="C38" s="4">
        <v>1</v>
      </c>
      <c r="D38" s="4" t="s">
        <v>51</v>
      </c>
      <c r="E38" s="4">
        <v>184800</v>
      </c>
      <c r="F38" s="4">
        <v>358</v>
      </c>
      <c r="G38" s="4">
        <v>850</v>
      </c>
      <c r="H38" s="4">
        <v>304</v>
      </c>
      <c r="I38" s="9">
        <f>SUM(E38:H38)</f>
        <v>186312</v>
      </c>
    </row>
    <row r="39" spans="2:9">
      <c r="B39" s="4"/>
      <c r="C39" s="4"/>
      <c r="D39" s="4"/>
      <c r="E39" s="4"/>
      <c r="F39" s="4"/>
      <c r="G39" s="4"/>
      <c r="H39" s="4"/>
      <c r="I39" s="4"/>
    </row>
    <row r="40" spans="2:9">
      <c r="B40" s="4"/>
      <c r="C40" s="4"/>
      <c r="D40" s="4"/>
      <c r="E40" s="4"/>
      <c r="F40" s="4"/>
      <c r="G40" s="4"/>
      <c r="H40" s="4"/>
      <c r="I40" s="4"/>
    </row>
    <row r="41" spans="2:9">
      <c r="B41" s="4"/>
      <c r="C41" s="4"/>
      <c r="D41" s="4"/>
      <c r="E41" s="4"/>
      <c r="F41" s="4"/>
      <c r="G41" s="4"/>
      <c r="H41" s="4"/>
      <c r="I41" s="4"/>
    </row>
    <row r="42" spans="2:9">
      <c r="B42" s="4"/>
      <c r="C42" s="4"/>
      <c r="D42" s="4"/>
      <c r="E42" s="4"/>
      <c r="F42" s="4"/>
      <c r="G42" s="4"/>
      <c r="H42" s="4"/>
      <c r="I42" s="4"/>
    </row>
    <row r="43" spans="2:9">
      <c r="B43" s="4"/>
      <c r="C43" s="4"/>
      <c r="D43" s="4"/>
      <c r="E43" s="4"/>
      <c r="F43" s="4"/>
      <c r="G43" s="4"/>
      <c r="H43" s="4"/>
      <c r="I43" s="4"/>
    </row>
    <row r="44" spans="2:9">
      <c r="B44" s="4"/>
      <c r="C44" s="4"/>
      <c r="D44" s="4"/>
      <c r="E44" s="4"/>
      <c r="F44" s="4"/>
      <c r="G44" s="4"/>
      <c r="H44" s="4"/>
      <c r="I44" s="4"/>
    </row>
    <row r="45" spans="2:9">
      <c r="B45" s="4"/>
      <c r="C45" s="4"/>
      <c r="D45" s="4"/>
      <c r="E45" s="4"/>
      <c r="F45" s="4"/>
      <c r="G45" s="4"/>
      <c r="H45" s="4"/>
      <c r="I45" s="4"/>
    </row>
    <row r="46" spans="2:9">
      <c r="B46" s="4"/>
      <c r="C46" s="4"/>
      <c r="D46" s="4"/>
      <c r="E46" s="4"/>
      <c r="F46" s="4"/>
      <c r="G46" s="4"/>
      <c r="H46" s="4"/>
      <c r="I46" s="4"/>
    </row>
    <row r="49" ht="19.95" spans="2:9">
      <c r="B49" s="3" t="s">
        <v>55</v>
      </c>
      <c r="C49" s="3"/>
      <c r="D49" s="3"/>
      <c r="E49" s="3"/>
      <c r="F49" s="3"/>
      <c r="G49" s="3"/>
      <c r="H49" s="3"/>
      <c r="I49" s="3"/>
    </row>
    <row r="50" spans="2:7">
      <c r="B50" t="s">
        <v>40</v>
      </c>
      <c r="G50" t="s">
        <v>41</v>
      </c>
    </row>
    <row r="51" spans="2:9">
      <c r="B51" s="4">
        <v>2019</v>
      </c>
      <c r="C51" s="4"/>
      <c r="D51" s="4" t="s">
        <v>42</v>
      </c>
      <c r="E51" s="5" t="s">
        <v>43</v>
      </c>
      <c r="F51" s="6"/>
      <c r="G51" s="6"/>
      <c r="H51" s="6"/>
      <c r="I51" s="10"/>
    </row>
    <row r="52" spans="2:9">
      <c r="B52" s="4" t="s">
        <v>44</v>
      </c>
      <c r="C52" s="4" t="s">
        <v>45</v>
      </c>
      <c r="D52" s="4"/>
      <c r="E52" s="7" t="s">
        <v>54</v>
      </c>
      <c r="F52" s="4" t="s">
        <v>47</v>
      </c>
      <c r="G52" s="4" t="s">
        <v>48</v>
      </c>
      <c r="H52" s="4" t="s">
        <v>49</v>
      </c>
      <c r="I52" s="4" t="s">
        <v>4</v>
      </c>
    </row>
    <row r="53" spans="2:9">
      <c r="B53" s="4">
        <v>7</v>
      </c>
      <c r="C53" s="4">
        <v>1</v>
      </c>
      <c r="D53" s="4" t="s">
        <v>51</v>
      </c>
      <c r="E53" s="4">
        <v>94500</v>
      </c>
      <c r="F53" s="4">
        <v>411.2</v>
      </c>
      <c r="G53" s="4">
        <v>1544</v>
      </c>
      <c r="H53" s="4">
        <v>689.6</v>
      </c>
      <c r="I53" s="9">
        <f>SUM(E53:H53)</f>
        <v>97144.8</v>
      </c>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4" ht="19.95" spans="2:9">
      <c r="B64" s="3" t="s">
        <v>56</v>
      </c>
      <c r="C64" s="3"/>
      <c r="D64" s="3"/>
      <c r="E64" s="3"/>
      <c r="F64" s="3"/>
      <c r="G64" s="3"/>
      <c r="H64" s="3"/>
      <c r="I64" s="3"/>
    </row>
    <row r="65" spans="7:7">
      <c r="G65" t="s">
        <v>41</v>
      </c>
    </row>
    <row r="66" spans="2:9">
      <c r="B66" s="4">
        <v>2019</v>
      </c>
      <c r="C66" s="4"/>
      <c r="D66" s="4" t="s">
        <v>42</v>
      </c>
      <c r="E66" s="5" t="s">
        <v>43</v>
      </c>
      <c r="F66" s="6"/>
      <c r="G66" s="6"/>
      <c r="H66" s="6"/>
      <c r="I66" s="10"/>
    </row>
    <row r="67" spans="2:9">
      <c r="B67" s="4" t="s">
        <v>44</v>
      </c>
      <c r="C67" s="4" t="s">
        <v>45</v>
      </c>
      <c r="D67" s="4"/>
      <c r="E67" s="7" t="s">
        <v>57</v>
      </c>
      <c r="F67" s="4" t="s">
        <v>58</v>
      </c>
      <c r="G67" s="4" t="s">
        <v>59</v>
      </c>
      <c r="H67" s="4" t="s">
        <v>60</v>
      </c>
      <c r="I67" s="4" t="s">
        <v>4</v>
      </c>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80" ht="19.95" spans="2:9">
      <c r="B80" s="3" t="s">
        <v>61</v>
      </c>
      <c r="C80" s="3"/>
      <c r="D80" s="3"/>
      <c r="E80" s="3"/>
      <c r="F80" s="3"/>
      <c r="G80" s="3"/>
      <c r="H80" s="3"/>
      <c r="I80" s="3"/>
    </row>
    <row r="81" spans="7:7">
      <c r="G81" t="s">
        <v>41</v>
      </c>
    </row>
    <row r="82" spans="2:9">
      <c r="B82" s="4">
        <v>2019</v>
      </c>
      <c r="C82" s="4"/>
      <c r="D82" s="4" t="s">
        <v>42</v>
      </c>
      <c r="E82" s="5" t="s">
        <v>43</v>
      </c>
      <c r="F82" s="6"/>
      <c r="G82" s="6"/>
      <c r="H82" s="6"/>
      <c r="I82" s="10"/>
    </row>
    <row r="83" spans="2:9">
      <c r="B83" s="4" t="s">
        <v>44</v>
      </c>
      <c r="C83" s="4" t="s">
        <v>45</v>
      </c>
      <c r="D83" s="4"/>
      <c r="E83" s="7" t="s">
        <v>57</v>
      </c>
      <c r="F83" s="4" t="s">
        <v>58</v>
      </c>
      <c r="G83" s="4" t="s">
        <v>59</v>
      </c>
      <c r="H83" s="4" t="s">
        <v>60</v>
      </c>
      <c r="I83" s="4" t="s">
        <v>4</v>
      </c>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5" ht="19.95" spans="2:9">
      <c r="B95" s="3" t="s">
        <v>62</v>
      </c>
      <c r="C95" s="3"/>
      <c r="D95" s="3"/>
      <c r="E95" s="3"/>
      <c r="F95" s="3"/>
      <c r="G95" s="3"/>
      <c r="H95" s="3"/>
      <c r="I95" s="3"/>
    </row>
    <row r="96" spans="7:7">
      <c r="G96" t="s">
        <v>41</v>
      </c>
    </row>
    <row r="97" spans="2:10">
      <c r="B97" s="4">
        <v>2019</v>
      </c>
      <c r="C97" s="4"/>
      <c r="D97" s="4" t="s">
        <v>42</v>
      </c>
      <c r="E97" s="4" t="s">
        <v>43</v>
      </c>
      <c r="F97" s="4"/>
      <c r="G97" s="4"/>
      <c r="H97" s="4"/>
      <c r="I97" s="4"/>
      <c r="J97" s="4"/>
    </row>
    <row r="98" spans="2:10">
      <c r="B98" s="4" t="s">
        <v>44</v>
      </c>
      <c r="C98" s="4" t="s">
        <v>45</v>
      </c>
      <c r="D98" s="4"/>
      <c r="E98" s="7" t="s">
        <v>57</v>
      </c>
      <c r="F98" s="4" t="s">
        <v>58</v>
      </c>
      <c r="G98" s="4" t="s">
        <v>59</v>
      </c>
      <c r="H98" s="4" t="s">
        <v>63</v>
      </c>
      <c r="I98" s="4" t="s">
        <v>60</v>
      </c>
      <c r="J98" s="4" t="s">
        <v>4</v>
      </c>
    </row>
    <row r="99" spans="2:10">
      <c r="B99" s="4"/>
      <c r="C99" s="4"/>
      <c r="D99" s="4"/>
      <c r="E99" s="4"/>
      <c r="F99" s="4"/>
      <c r="G99" s="4"/>
      <c r="H99" s="4"/>
      <c r="I99" s="4"/>
      <c r="J99" s="12"/>
    </row>
    <row r="100" spans="2:10">
      <c r="B100" s="4"/>
      <c r="C100" s="4"/>
      <c r="D100" s="4"/>
      <c r="E100" s="4"/>
      <c r="F100" s="4"/>
      <c r="G100" s="4"/>
      <c r="H100" s="4"/>
      <c r="I100" s="4"/>
      <c r="J100" s="12"/>
    </row>
    <row r="101" spans="2:10">
      <c r="B101" s="4"/>
      <c r="C101" s="4"/>
      <c r="D101" s="4"/>
      <c r="E101" s="4"/>
      <c r="F101" s="4"/>
      <c r="G101" s="4"/>
      <c r="H101" s="4"/>
      <c r="I101" s="4"/>
      <c r="J101" s="12"/>
    </row>
    <row r="102" spans="2:10">
      <c r="B102" s="4"/>
      <c r="C102" s="4"/>
      <c r="D102" s="4"/>
      <c r="E102" s="4"/>
      <c r="F102" s="4"/>
      <c r="G102" s="4"/>
      <c r="H102" s="4"/>
      <c r="I102" s="4"/>
      <c r="J102" s="12"/>
    </row>
    <row r="103" spans="2:10">
      <c r="B103" s="4"/>
      <c r="C103" s="4"/>
      <c r="D103" s="4"/>
      <c r="E103" s="4"/>
      <c r="F103" s="4"/>
      <c r="G103" s="4"/>
      <c r="H103" s="4"/>
      <c r="I103" s="4"/>
      <c r="J103" s="12"/>
    </row>
    <row r="104" spans="2:10">
      <c r="B104" s="4"/>
      <c r="C104" s="4"/>
      <c r="D104" s="4"/>
      <c r="E104" s="4"/>
      <c r="F104" s="4"/>
      <c r="G104" s="4"/>
      <c r="H104" s="4"/>
      <c r="I104" s="4"/>
      <c r="J104" s="12"/>
    </row>
    <row r="105" spans="2:10">
      <c r="B105" s="4"/>
      <c r="C105" s="4"/>
      <c r="D105" s="4"/>
      <c r="E105" s="4"/>
      <c r="F105" s="4"/>
      <c r="G105" s="4"/>
      <c r="H105" s="4"/>
      <c r="I105" s="4"/>
      <c r="J105" s="12"/>
    </row>
    <row r="106" spans="2:10">
      <c r="B106" s="4"/>
      <c r="C106" s="4"/>
      <c r="D106" s="4"/>
      <c r="E106" s="4"/>
      <c r="F106" s="4"/>
      <c r="G106" s="4"/>
      <c r="H106" s="4"/>
      <c r="I106" s="4"/>
      <c r="J106" s="12"/>
    </row>
    <row r="107" spans="2:10">
      <c r="B107" s="4"/>
      <c r="C107" s="4"/>
      <c r="D107" s="4"/>
      <c r="E107" s="4"/>
      <c r="F107" s="4"/>
      <c r="G107" s="4"/>
      <c r="H107" s="4"/>
      <c r="I107" s="4"/>
      <c r="J107" s="12"/>
    </row>
    <row r="111" ht="19.95" spans="2:9">
      <c r="B111" s="3" t="s">
        <v>64</v>
      </c>
      <c r="C111" s="3"/>
      <c r="D111" s="3"/>
      <c r="E111" s="3"/>
      <c r="F111" s="3"/>
      <c r="G111" s="3"/>
      <c r="H111" s="3"/>
      <c r="I111" s="3"/>
    </row>
    <row r="112" spans="7:7">
      <c r="G112" t="s">
        <v>41</v>
      </c>
    </row>
    <row r="113" spans="2:10">
      <c r="B113" s="4">
        <v>2019</v>
      </c>
      <c r="C113" s="4"/>
      <c r="D113" s="4" t="s">
        <v>42</v>
      </c>
      <c r="E113" s="4" t="s">
        <v>43</v>
      </c>
      <c r="F113" s="4"/>
      <c r="G113" s="4"/>
      <c r="H113" s="4"/>
      <c r="I113" s="4"/>
      <c r="J113" s="4"/>
    </row>
    <row r="114" spans="2:10">
      <c r="B114" s="4" t="s">
        <v>44</v>
      </c>
      <c r="C114" s="4" t="s">
        <v>45</v>
      </c>
      <c r="D114" s="4"/>
      <c r="E114" s="7" t="s">
        <v>57</v>
      </c>
      <c r="F114" s="4" t="s">
        <v>58</v>
      </c>
      <c r="G114" s="4" t="s">
        <v>59</v>
      </c>
      <c r="H114" s="4" t="s">
        <v>63</v>
      </c>
      <c r="I114" s="4" t="s">
        <v>60</v>
      </c>
      <c r="J114" s="4" t="s">
        <v>4</v>
      </c>
    </row>
    <row r="115" spans="2:10">
      <c r="B115" s="4"/>
      <c r="C115" s="4"/>
      <c r="D115" s="4"/>
      <c r="E115" s="4"/>
      <c r="F115" s="4"/>
      <c r="G115" s="4"/>
      <c r="H115" s="4"/>
      <c r="I115" s="4"/>
      <c r="J115" s="12"/>
    </row>
    <row r="116" spans="2:10">
      <c r="B116" s="4"/>
      <c r="C116" s="4"/>
      <c r="D116" s="4"/>
      <c r="E116" s="4"/>
      <c r="F116" s="4"/>
      <c r="G116" s="4"/>
      <c r="H116" s="4"/>
      <c r="I116" s="4"/>
      <c r="J116" s="12"/>
    </row>
    <row r="117" spans="2:10">
      <c r="B117" s="4"/>
      <c r="C117" s="4"/>
      <c r="D117" s="4"/>
      <c r="E117" s="4"/>
      <c r="F117" s="4"/>
      <c r="G117" s="4"/>
      <c r="H117" s="4"/>
      <c r="I117" s="4"/>
      <c r="J117" s="12"/>
    </row>
    <row r="118" spans="2:10">
      <c r="B118" s="4"/>
      <c r="C118" s="4"/>
      <c r="D118" s="4"/>
      <c r="E118" s="4"/>
      <c r="F118" s="4"/>
      <c r="G118" s="4"/>
      <c r="H118" s="4"/>
      <c r="I118" s="4"/>
      <c r="J118" s="12"/>
    </row>
    <row r="119" spans="2:10">
      <c r="B119" s="4"/>
      <c r="C119" s="4"/>
      <c r="D119" s="4"/>
      <c r="E119" s="4"/>
      <c r="F119" s="4"/>
      <c r="G119" s="4"/>
      <c r="H119" s="4"/>
      <c r="I119" s="4"/>
      <c r="J119" s="12"/>
    </row>
    <row r="120" spans="2:10">
      <c r="B120" s="4"/>
      <c r="C120" s="4"/>
      <c r="D120" s="4"/>
      <c r="E120" s="4"/>
      <c r="F120" s="4"/>
      <c r="G120" s="4"/>
      <c r="H120" s="4"/>
      <c r="I120" s="4"/>
      <c r="J120" s="12"/>
    </row>
    <row r="121" spans="2:10">
      <c r="B121" s="4"/>
      <c r="C121" s="4"/>
      <c r="D121" s="4"/>
      <c r="E121" s="4"/>
      <c r="F121" s="4"/>
      <c r="G121" s="4"/>
      <c r="H121" s="4"/>
      <c r="I121" s="4"/>
      <c r="J121" s="12"/>
    </row>
    <row r="122" spans="2:10">
      <c r="B122" s="4"/>
      <c r="C122" s="4"/>
      <c r="D122" s="4"/>
      <c r="E122" s="4"/>
      <c r="F122" s="4"/>
      <c r="G122" s="4"/>
      <c r="H122" s="4"/>
      <c r="I122" s="4"/>
      <c r="J122" s="12"/>
    </row>
    <row r="123" spans="2:10">
      <c r="B123" s="4"/>
      <c r="C123" s="4"/>
      <c r="D123" s="4"/>
      <c r="E123" s="4"/>
      <c r="F123" s="4"/>
      <c r="G123" s="4"/>
      <c r="H123" s="4"/>
      <c r="I123" s="4"/>
      <c r="J123" s="12"/>
    </row>
  </sheetData>
  <mergeCells count="32">
    <mergeCell ref="B4:J4"/>
    <mergeCell ref="B6:C6"/>
    <mergeCell ref="E6:J6"/>
    <mergeCell ref="B19:J19"/>
    <mergeCell ref="B21:C21"/>
    <mergeCell ref="E21:J21"/>
    <mergeCell ref="B34:I34"/>
    <mergeCell ref="B36:C36"/>
    <mergeCell ref="E36:I36"/>
    <mergeCell ref="B49:I49"/>
    <mergeCell ref="B51:C51"/>
    <mergeCell ref="E51:I51"/>
    <mergeCell ref="B64:I64"/>
    <mergeCell ref="B66:C66"/>
    <mergeCell ref="E66:I66"/>
    <mergeCell ref="B80:I80"/>
    <mergeCell ref="B82:C82"/>
    <mergeCell ref="E82:I82"/>
    <mergeCell ref="B95:I95"/>
    <mergeCell ref="B97:C97"/>
    <mergeCell ref="E97:J97"/>
    <mergeCell ref="B111:I111"/>
    <mergeCell ref="B113:C113"/>
    <mergeCell ref="E113:J113"/>
    <mergeCell ref="D6:D7"/>
    <mergeCell ref="D21:D22"/>
    <mergeCell ref="D36:D37"/>
    <mergeCell ref="D51:D52"/>
    <mergeCell ref="D66:D67"/>
    <mergeCell ref="D82:D83"/>
    <mergeCell ref="D97:D98"/>
    <mergeCell ref="D113:D11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148"/>
  <sheetViews>
    <sheetView workbookViewId="0">
      <selection activeCell="A4" sqref="$A4:$XFD123"/>
    </sheetView>
  </sheetViews>
  <sheetFormatPr defaultColWidth="8.88073394495413" defaultRowHeight="14.5"/>
  <cols>
    <col min="1" max="1" width="19.8623853211009" customWidth="1"/>
    <col min="2" max="2" width="7.3302752293578" customWidth="1"/>
    <col min="3" max="3" width="11.651376146789" customWidth="1"/>
  </cols>
  <sheetData>
    <row r="2" spans="1:1">
      <c r="A2" s="2" t="s">
        <v>65</v>
      </c>
    </row>
    <row r="3" spans="1:1">
      <c r="A3" s="2" t="s">
        <v>66</v>
      </c>
    </row>
    <row r="4" spans="1:1">
      <c r="A4" s="2" t="s">
        <v>67</v>
      </c>
    </row>
    <row r="5" spans="1:1">
      <c r="A5" s="2" t="s">
        <v>68</v>
      </c>
    </row>
    <row r="6" spans="1:1">
      <c r="A6" s="2" t="s">
        <v>69</v>
      </c>
    </row>
    <row r="7" spans="1:1">
      <c r="A7" s="2"/>
    </row>
    <row r="8" ht="19.95" spans="1:13">
      <c r="A8" s="74" t="s">
        <v>70</v>
      </c>
      <c r="B8" s="74"/>
      <c r="C8" s="74"/>
      <c r="D8" s="74"/>
      <c r="E8" s="74"/>
      <c r="F8" s="74"/>
      <c r="G8" s="74"/>
      <c r="H8" s="74"/>
      <c r="I8" s="74"/>
      <c r="J8" s="74"/>
      <c r="K8" s="74"/>
      <c r="M8" s="1"/>
    </row>
    <row r="9" spans="1:11">
      <c r="A9" s="75" t="s">
        <v>71</v>
      </c>
      <c r="B9" s="75" t="s">
        <v>72</v>
      </c>
      <c r="C9" s="75"/>
      <c r="D9" s="75"/>
      <c r="E9" s="75"/>
      <c r="F9" s="75"/>
      <c r="G9" s="75"/>
      <c r="H9" s="75"/>
      <c r="I9" s="75"/>
      <c r="J9" s="75"/>
      <c r="K9" s="75"/>
    </row>
    <row r="10" spans="1:13">
      <c r="A10" s="75" t="s">
        <v>73</v>
      </c>
      <c r="B10" s="75" t="s">
        <v>74</v>
      </c>
      <c r="C10" s="75"/>
      <c r="D10" s="75"/>
      <c r="E10" s="75"/>
      <c r="F10" s="75"/>
      <c r="G10" s="75"/>
      <c r="H10" s="75"/>
      <c r="I10" s="75"/>
      <c r="J10" s="75"/>
      <c r="K10" s="75"/>
      <c r="M10" s="1"/>
    </row>
    <row r="11" spans="1:11">
      <c r="A11" s="75" t="s">
        <v>75</v>
      </c>
      <c r="B11" s="75" t="s">
        <v>76</v>
      </c>
      <c r="C11" s="75"/>
      <c r="D11" s="75"/>
      <c r="E11" s="75"/>
      <c r="F11" s="75"/>
      <c r="G11" s="75"/>
      <c r="H11" s="75"/>
      <c r="I11" s="75"/>
      <c r="J11" s="75"/>
      <c r="K11" s="75"/>
    </row>
    <row r="12" spans="1:13">
      <c r="A12" s="75" t="s">
        <v>77</v>
      </c>
      <c r="B12" s="76">
        <v>12567849</v>
      </c>
      <c r="C12" s="76"/>
      <c r="D12" s="75"/>
      <c r="E12" s="75"/>
      <c r="F12" s="75" t="s">
        <v>78</v>
      </c>
      <c r="G12" s="75" t="s">
        <v>79</v>
      </c>
      <c r="H12" s="75" t="s">
        <v>80</v>
      </c>
      <c r="I12" s="75" t="s">
        <v>81</v>
      </c>
      <c r="J12" s="75" t="s">
        <v>82</v>
      </c>
      <c r="K12" s="75"/>
      <c r="M12" s="1"/>
    </row>
    <row r="13" spans="1:11">
      <c r="A13" s="77" t="s">
        <v>8</v>
      </c>
      <c r="B13" s="77" t="s">
        <v>83</v>
      </c>
      <c r="C13" s="77" t="s">
        <v>84</v>
      </c>
      <c r="D13" s="77" t="s">
        <v>9</v>
      </c>
      <c r="E13" s="77"/>
      <c r="F13" s="77" t="s">
        <v>85</v>
      </c>
      <c r="G13" s="77"/>
      <c r="H13" s="77"/>
      <c r="I13" s="77"/>
      <c r="J13" s="77"/>
      <c r="K13" s="77"/>
    </row>
    <row r="14" spans="1:13">
      <c r="A14" s="77"/>
      <c r="B14" s="77"/>
      <c r="C14" s="77"/>
      <c r="D14" s="77"/>
      <c r="E14" s="77"/>
      <c r="F14" s="77"/>
      <c r="G14" s="77"/>
      <c r="H14" s="77" t="s">
        <v>86</v>
      </c>
      <c r="I14" s="77" t="s">
        <v>60</v>
      </c>
      <c r="J14" s="77" t="s">
        <v>4</v>
      </c>
      <c r="K14" s="77" t="s">
        <v>87</v>
      </c>
      <c r="M14" s="1"/>
    </row>
    <row r="15" spans="1:11">
      <c r="A15" s="77"/>
      <c r="B15" s="77"/>
      <c r="C15" s="77"/>
      <c r="D15" s="77" t="s">
        <v>88</v>
      </c>
      <c r="E15" s="77" t="s">
        <v>89</v>
      </c>
      <c r="F15" s="77" t="s">
        <v>10</v>
      </c>
      <c r="G15" s="77" t="s">
        <v>11</v>
      </c>
      <c r="H15" s="77"/>
      <c r="I15" s="77"/>
      <c r="J15" s="77"/>
      <c r="K15" s="77"/>
    </row>
    <row r="16" spans="1:13">
      <c r="A16" s="77" t="s">
        <v>14</v>
      </c>
      <c r="B16" s="77"/>
      <c r="C16" s="77" t="s">
        <v>90</v>
      </c>
      <c r="D16" s="77">
        <v>2000</v>
      </c>
      <c r="E16" s="77">
        <v>2000</v>
      </c>
      <c r="F16" s="77">
        <v>1780</v>
      </c>
      <c r="G16" s="77">
        <v>3560000</v>
      </c>
      <c r="H16" s="77">
        <v>0</v>
      </c>
      <c r="I16" s="77">
        <v>0</v>
      </c>
      <c r="J16" s="77">
        <v>3560000</v>
      </c>
      <c r="K16" s="77">
        <v>1780</v>
      </c>
      <c r="M16" s="1"/>
    </row>
    <row r="17" spans="1:11">
      <c r="A17" s="77"/>
      <c r="B17" s="77"/>
      <c r="C17" s="77"/>
      <c r="D17" s="77"/>
      <c r="E17" s="77"/>
      <c r="F17" s="77"/>
      <c r="G17" s="77"/>
      <c r="H17" s="77"/>
      <c r="I17" s="77"/>
      <c r="J17" s="77"/>
      <c r="K17" s="77"/>
    </row>
    <row r="18" spans="1:11">
      <c r="A18" s="77"/>
      <c r="B18" s="77"/>
      <c r="C18" s="77"/>
      <c r="D18" s="77"/>
      <c r="E18" s="77"/>
      <c r="F18" s="77"/>
      <c r="G18" s="77"/>
      <c r="H18" s="77"/>
      <c r="I18" s="77"/>
      <c r="J18" s="77"/>
      <c r="K18" s="77"/>
    </row>
    <row r="19" spans="1:11">
      <c r="A19" s="77"/>
      <c r="B19" s="77"/>
      <c r="C19" s="77"/>
      <c r="D19" s="77"/>
      <c r="E19" s="77"/>
      <c r="F19" s="77"/>
      <c r="G19" s="77"/>
      <c r="H19" s="77"/>
      <c r="I19" s="77"/>
      <c r="J19" s="77"/>
      <c r="K19" s="77"/>
    </row>
    <row r="20" spans="1:11">
      <c r="A20" s="77" t="s">
        <v>4</v>
      </c>
      <c r="B20" s="77"/>
      <c r="C20" s="77"/>
      <c r="D20" s="77"/>
      <c r="E20" s="77"/>
      <c r="F20" s="77"/>
      <c r="G20" s="77">
        <v>2800</v>
      </c>
      <c r="H20" s="77">
        <v>535</v>
      </c>
      <c r="I20" s="77"/>
      <c r="J20" s="77">
        <v>3335</v>
      </c>
      <c r="K20" s="77"/>
    </row>
    <row r="21" spans="1:11">
      <c r="A21" s="75" t="s">
        <v>91</v>
      </c>
      <c r="B21" s="75"/>
      <c r="C21" s="75"/>
      <c r="D21" s="75"/>
      <c r="E21" s="75"/>
      <c r="F21" s="75" t="s">
        <v>92</v>
      </c>
      <c r="G21" s="75"/>
      <c r="H21" s="75"/>
      <c r="I21" s="75"/>
      <c r="J21" s="75" t="s">
        <v>93</v>
      </c>
      <c r="K21" s="75"/>
    </row>
    <row r="25" ht="19.95" spans="1:9">
      <c r="A25" s="74" t="s">
        <v>94</v>
      </c>
      <c r="B25" s="74"/>
      <c r="C25" s="74"/>
      <c r="D25" s="74"/>
      <c r="E25" s="74"/>
      <c r="F25" s="74"/>
      <c r="G25" s="74"/>
      <c r="H25" s="74"/>
      <c r="I25" s="74"/>
    </row>
    <row r="26" spans="1:9">
      <c r="A26" s="75" t="s">
        <v>95</v>
      </c>
      <c r="B26" s="75" t="s">
        <v>82</v>
      </c>
      <c r="C26" s="75"/>
      <c r="D26" s="75"/>
      <c r="E26" s="75"/>
      <c r="F26" s="75"/>
      <c r="G26" s="75"/>
      <c r="H26" s="75" t="s">
        <v>96</v>
      </c>
      <c r="I26" s="75"/>
    </row>
    <row r="27" spans="1:9">
      <c r="A27" s="75" t="s">
        <v>97</v>
      </c>
      <c r="B27" s="75" t="s">
        <v>15</v>
      </c>
      <c r="C27" s="75"/>
      <c r="D27" s="75" t="s">
        <v>98</v>
      </c>
      <c r="E27" s="75"/>
      <c r="F27" s="75"/>
      <c r="G27" s="75"/>
      <c r="H27" s="93" t="s">
        <v>99</v>
      </c>
      <c r="I27" s="75"/>
    </row>
    <row r="28" spans="1:9">
      <c r="A28" s="77" t="s">
        <v>100</v>
      </c>
      <c r="B28" s="77" t="s">
        <v>101</v>
      </c>
      <c r="C28" s="77" t="s">
        <v>102</v>
      </c>
      <c r="D28" s="77" t="s">
        <v>103</v>
      </c>
      <c r="E28" s="77" t="s">
        <v>104</v>
      </c>
      <c r="F28" s="77" t="s">
        <v>105</v>
      </c>
      <c r="G28" s="77" t="s">
        <v>87</v>
      </c>
      <c r="H28" s="77" t="s">
        <v>11</v>
      </c>
      <c r="I28" s="77"/>
    </row>
    <row r="29" spans="1:9">
      <c r="A29" s="77" t="s">
        <v>106</v>
      </c>
      <c r="B29" s="77" t="s">
        <v>107</v>
      </c>
      <c r="C29" s="77" t="s">
        <v>14</v>
      </c>
      <c r="D29" s="77" t="s">
        <v>108</v>
      </c>
      <c r="E29" s="77">
        <v>1000</v>
      </c>
      <c r="F29" s="77">
        <v>1000</v>
      </c>
      <c r="G29" s="77"/>
      <c r="H29" s="77"/>
      <c r="I29" s="77"/>
    </row>
    <row r="30" spans="1:9">
      <c r="A30" s="77"/>
      <c r="B30" s="77"/>
      <c r="C30" s="77"/>
      <c r="D30" s="77"/>
      <c r="E30" s="77"/>
      <c r="F30" s="77"/>
      <c r="G30" s="77"/>
      <c r="H30" s="77"/>
      <c r="I30" s="77"/>
    </row>
    <row r="31" spans="1:9">
      <c r="A31" s="77"/>
      <c r="B31" s="77"/>
      <c r="C31" s="77"/>
      <c r="D31" s="77"/>
      <c r="E31" s="77"/>
      <c r="F31" s="77"/>
      <c r="G31" s="77"/>
      <c r="H31" s="77"/>
      <c r="I31" s="77"/>
    </row>
    <row r="32" spans="1:9">
      <c r="A32" s="77"/>
      <c r="B32" s="77"/>
      <c r="C32" s="77"/>
      <c r="D32" s="77"/>
      <c r="E32" s="77"/>
      <c r="F32" s="77"/>
      <c r="G32" s="77"/>
      <c r="H32" s="77"/>
      <c r="I32" s="77"/>
    </row>
    <row r="33" spans="1:9">
      <c r="A33" s="77"/>
      <c r="B33" s="77"/>
      <c r="C33" s="77"/>
      <c r="D33" s="77"/>
      <c r="E33" s="77"/>
      <c r="F33" s="77"/>
      <c r="G33" s="77"/>
      <c r="H33" s="77"/>
      <c r="I33" s="77"/>
    </row>
    <row r="34" spans="1:9">
      <c r="A34" s="75" t="s">
        <v>109</v>
      </c>
      <c r="B34" s="75"/>
      <c r="C34" s="75" t="s">
        <v>92</v>
      </c>
      <c r="D34" s="75"/>
      <c r="E34" s="75"/>
      <c r="F34" s="75" t="s">
        <v>110</v>
      </c>
      <c r="G34" s="75"/>
      <c r="H34" s="75" t="s">
        <v>111</v>
      </c>
      <c r="I34" s="75"/>
    </row>
    <row r="37" spans="1:1">
      <c r="A37" t="s">
        <v>0</v>
      </c>
    </row>
    <row r="38" ht="15.7" spans="1:14">
      <c r="A38" s="79"/>
      <c r="B38" s="80" t="s">
        <v>0</v>
      </c>
      <c r="C38" s="80"/>
      <c r="D38" s="80"/>
      <c r="E38" s="80"/>
      <c r="F38" s="80"/>
      <c r="G38" s="80"/>
      <c r="H38" s="80"/>
      <c r="I38" s="80"/>
      <c r="J38" s="80"/>
      <c r="K38" s="80"/>
      <c r="L38" s="80"/>
      <c r="M38" s="80"/>
      <c r="N38" s="80"/>
    </row>
    <row r="39" spans="1:14">
      <c r="A39" s="77" t="s">
        <v>2</v>
      </c>
      <c r="B39" s="77"/>
      <c r="C39" s="77"/>
      <c r="D39" s="81" t="s">
        <v>3</v>
      </c>
      <c r="E39" s="82"/>
      <c r="F39" s="83"/>
      <c r="G39" s="77" t="s">
        <v>4</v>
      </c>
      <c r="H39" s="77"/>
      <c r="I39" s="77"/>
      <c r="J39" s="77" t="s">
        <v>5</v>
      </c>
      <c r="K39" s="77"/>
      <c r="L39" s="77"/>
      <c r="M39" s="77"/>
      <c r="N39" s="77"/>
    </row>
    <row r="40" spans="1:14">
      <c r="A40" s="49" t="s">
        <v>9</v>
      </c>
      <c r="B40" s="84" t="s">
        <v>10</v>
      </c>
      <c r="C40" s="49" t="s">
        <v>11</v>
      </c>
      <c r="D40" s="49" t="s">
        <v>9</v>
      </c>
      <c r="E40" s="49" t="s">
        <v>10</v>
      </c>
      <c r="F40" s="49" t="s">
        <v>11</v>
      </c>
      <c r="G40" s="49" t="s">
        <v>9</v>
      </c>
      <c r="H40" s="85" t="s">
        <v>10</v>
      </c>
      <c r="I40" s="49" t="s">
        <v>11</v>
      </c>
      <c r="J40" s="49" t="s">
        <v>12</v>
      </c>
      <c r="K40" s="77" t="s">
        <v>13</v>
      </c>
      <c r="L40" s="77" t="s">
        <v>9</v>
      </c>
      <c r="M40" s="85" t="s">
        <v>10</v>
      </c>
      <c r="N40" s="77" t="s">
        <v>11</v>
      </c>
    </row>
    <row r="41" spans="1:14">
      <c r="A41" s="49">
        <v>2000</v>
      </c>
      <c r="B41" s="49">
        <v>0.182</v>
      </c>
      <c r="C41" s="50">
        <f t="shared" ref="C41:C50" si="0">A41*B41</f>
        <v>364</v>
      </c>
      <c r="D41" s="49">
        <v>2000</v>
      </c>
      <c r="E41" s="49">
        <v>0.178</v>
      </c>
      <c r="F41" s="50">
        <f t="shared" ref="F41:F50" si="1">D41*E41</f>
        <v>356</v>
      </c>
      <c r="G41" s="50">
        <f t="shared" ref="G41:G50" si="2">A41+D41</f>
        <v>4000</v>
      </c>
      <c r="H41" s="52">
        <v>0.18</v>
      </c>
      <c r="I41" s="50">
        <f>G41*H41</f>
        <v>720</v>
      </c>
      <c r="J41" s="49" t="s">
        <v>15</v>
      </c>
      <c r="K41" s="49" t="s">
        <v>16</v>
      </c>
      <c r="L41" s="49">
        <v>3000</v>
      </c>
      <c r="M41" s="50">
        <f t="shared" ref="M41:M44" si="3">H41</f>
        <v>0.18</v>
      </c>
      <c r="N41" s="50">
        <f t="shared" ref="N41:N44" si="4">L41*M41</f>
        <v>540</v>
      </c>
    </row>
    <row r="42" spans="1:14">
      <c r="A42" s="49">
        <v>3000</v>
      </c>
      <c r="B42" s="49">
        <v>0.163</v>
      </c>
      <c r="C42" s="50">
        <f t="shared" si="0"/>
        <v>489</v>
      </c>
      <c r="D42" s="49">
        <v>1000</v>
      </c>
      <c r="E42" s="49">
        <v>0.159</v>
      </c>
      <c r="F42" s="50">
        <f t="shared" si="1"/>
        <v>159</v>
      </c>
      <c r="G42" s="50">
        <f t="shared" si="2"/>
        <v>4000</v>
      </c>
      <c r="H42" s="52">
        <v>0.162</v>
      </c>
      <c r="I42" s="50">
        <f>G42*H42</f>
        <v>648</v>
      </c>
      <c r="J42" s="49" t="s">
        <v>15</v>
      </c>
      <c r="K42" s="49" t="s">
        <v>18</v>
      </c>
      <c r="L42" s="49">
        <v>2000</v>
      </c>
      <c r="M42" s="50">
        <f t="shared" si="3"/>
        <v>0.162</v>
      </c>
      <c r="N42" s="50">
        <f t="shared" si="4"/>
        <v>324</v>
      </c>
    </row>
    <row r="43" spans="1:14">
      <c r="A43" s="49"/>
      <c r="B43" s="49"/>
      <c r="C43" s="50">
        <f t="shared" si="0"/>
        <v>0</v>
      </c>
      <c r="D43" s="49"/>
      <c r="E43" s="49"/>
      <c r="F43" s="50">
        <f t="shared" si="1"/>
        <v>0</v>
      </c>
      <c r="G43" s="50">
        <f t="shared" si="2"/>
        <v>0</v>
      </c>
      <c r="H43" s="52"/>
      <c r="I43" s="50">
        <f t="shared" ref="I43:N43" si="5">C43+F43</f>
        <v>0</v>
      </c>
      <c r="J43" s="49"/>
      <c r="K43" s="49"/>
      <c r="L43" s="49"/>
      <c r="M43" s="50">
        <f t="shared" si="5"/>
        <v>0</v>
      </c>
      <c r="N43" s="50">
        <f t="shared" si="5"/>
        <v>0</v>
      </c>
    </row>
    <row r="44" spans="1:14">
      <c r="A44" s="49">
        <v>2000</v>
      </c>
      <c r="B44" s="49">
        <v>0.00012</v>
      </c>
      <c r="C44" s="50">
        <f t="shared" si="0"/>
        <v>0.24</v>
      </c>
      <c r="D44" s="49">
        <v>6000</v>
      </c>
      <c r="E44" s="49">
        <v>0.00012</v>
      </c>
      <c r="F44" s="50">
        <f t="shared" si="1"/>
        <v>0.72</v>
      </c>
      <c r="G44" s="50">
        <f t="shared" si="2"/>
        <v>8000</v>
      </c>
      <c r="H44" s="52">
        <v>0.00012</v>
      </c>
      <c r="I44" s="50">
        <f>C44+F44</f>
        <v>0.96</v>
      </c>
      <c r="J44" s="49" t="s">
        <v>15</v>
      </c>
      <c r="K44" s="49" t="s">
        <v>21</v>
      </c>
      <c r="L44" s="49">
        <v>5000</v>
      </c>
      <c r="M44" s="50">
        <f t="shared" si="3"/>
        <v>0.00012</v>
      </c>
      <c r="N44" s="50">
        <f t="shared" si="4"/>
        <v>0.6</v>
      </c>
    </row>
    <row r="45" spans="1:14">
      <c r="A45" s="49"/>
      <c r="B45" s="49"/>
      <c r="C45" s="50">
        <f t="shared" si="0"/>
        <v>0</v>
      </c>
      <c r="D45" s="49"/>
      <c r="E45" s="49"/>
      <c r="F45" s="50">
        <f t="shared" si="1"/>
        <v>0</v>
      </c>
      <c r="G45" s="50">
        <f t="shared" si="2"/>
        <v>0</v>
      </c>
      <c r="H45" s="49"/>
      <c r="I45" s="50">
        <f t="shared" ref="I45:N45" si="6">C45+F45</f>
        <v>0</v>
      </c>
      <c r="J45" s="49"/>
      <c r="K45" s="49"/>
      <c r="L45" s="49"/>
      <c r="M45" s="50">
        <f t="shared" si="6"/>
        <v>0</v>
      </c>
      <c r="N45" s="50">
        <f t="shared" si="6"/>
        <v>0</v>
      </c>
    </row>
    <row r="46" spans="1:14">
      <c r="A46" s="49"/>
      <c r="B46" s="49"/>
      <c r="C46" s="50">
        <f t="shared" si="0"/>
        <v>0</v>
      </c>
      <c r="D46" s="49"/>
      <c r="E46" s="49"/>
      <c r="F46" s="50">
        <f t="shared" si="1"/>
        <v>0</v>
      </c>
      <c r="G46" s="50">
        <f t="shared" si="2"/>
        <v>0</v>
      </c>
      <c r="H46" s="49"/>
      <c r="I46" s="50">
        <f t="shared" ref="I46:N46" si="7">C46+F46</f>
        <v>0</v>
      </c>
      <c r="J46" s="49"/>
      <c r="K46" s="49"/>
      <c r="L46" s="49"/>
      <c r="M46" s="50">
        <f t="shared" si="7"/>
        <v>0</v>
      </c>
      <c r="N46" s="50">
        <f t="shared" si="7"/>
        <v>0</v>
      </c>
    </row>
    <row r="47" spans="1:14">
      <c r="A47" s="49"/>
      <c r="B47" s="49"/>
      <c r="C47" s="50">
        <f t="shared" si="0"/>
        <v>0</v>
      </c>
      <c r="D47" s="49"/>
      <c r="E47" s="49"/>
      <c r="F47" s="50">
        <f t="shared" si="1"/>
        <v>0</v>
      </c>
      <c r="G47" s="50">
        <f t="shared" si="2"/>
        <v>0</v>
      </c>
      <c r="H47" s="49"/>
      <c r="I47" s="50">
        <f t="shared" ref="I47:N47" si="8">C47+F47</f>
        <v>0</v>
      </c>
      <c r="J47" s="49"/>
      <c r="K47" s="49"/>
      <c r="L47" s="49"/>
      <c r="M47" s="50">
        <f t="shared" si="8"/>
        <v>0</v>
      </c>
      <c r="N47" s="50">
        <f t="shared" si="8"/>
        <v>0</v>
      </c>
    </row>
    <row r="48" spans="1:14">
      <c r="A48" s="49"/>
      <c r="B48" s="49"/>
      <c r="C48" s="50">
        <f t="shared" si="0"/>
        <v>0</v>
      </c>
      <c r="D48" s="49"/>
      <c r="E48" s="49"/>
      <c r="F48" s="50">
        <f t="shared" si="1"/>
        <v>0</v>
      </c>
      <c r="G48" s="50">
        <f t="shared" si="2"/>
        <v>0</v>
      </c>
      <c r="H48" s="49"/>
      <c r="I48" s="50">
        <f t="shared" ref="I48:N48" si="9">C48+F48</f>
        <v>0</v>
      </c>
      <c r="J48" s="49"/>
      <c r="K48" s="49"/>
      <c r="L48" s="49"/>
      <c r="M48" s="50">
        <f t="shared" si="9"/>
        <v>0</v>
      </c>
      <c r="N48" s="50">
        <f t="shared" si="9"/>
        <v>0</v>
      </c>
    </row>
    <row r="49" spans="1:14">
      <c r="A49" s="49"/>
      <c r="B49" s="49"/>
      <c r="C49" s="50">
        <f t="shared" si="0"/>
        <v>0</v>
      </c>
      <c r="D49" s="49"/>
      <c r="E49" s="49"/>
      <c r="F49" s="50">
        <f t="shared" si="1"/>
        <v>0</v>
      </c>
      <c r="G49" s="50">
        <f t="shared" si="2"/>
        <v>0</v>
      </c>
      <c r="H49" s="49"/>
      <c r="I49" s="50">
        <f t="shared" ref="I49:N49" si="10">C49+F49</f>
        <v>0</v>
      </c>
      <c r="J49" s="49"/>
      <c r="K49" s="49"/>
      <c r="L49" s="49"/>
      <c r="M49" s="50">
        <f t="shared" si="10"/>
        <v>0</v>
      </c>
      <c r="N49" s="50">
        <f t="shared" si="10"/>
        <v>0</v>
      </c>
    </row>
    <row r="50" spans="1:14">
      <c r="A50" s="49"/>
      <c r="B50" s="49"/>
      <c r="C50" s="50">
        <f t="shared" si="0"/>
        <v>0</v>
      </c>
      <c r="D50" s="49"/>
      <c r="E50" s="49"/>
      <c r="F50" s="50">
        <f t="shared" si="1"/>
        <v>0</v>
      </c>
      <c r="G50" s="50">
        <f t="shared" si="2"/>
        <v>0</v>
      </c>
      <c r="H50" s="49"/>
      <c r="I50" s="50">
        <f t="shared" ref="I50:N50" si="11">C50+F50</f>
        <v>0</v>
      </c>
      <c r="J50" s="49"/>
      <c r="K50" s="49"/>
      <c r="L50" s="49"/>
      <c r="M50" s="50">
        <f t="shared" si="11"/>
        <v>0</v>
      </c>
      <c r="N50" s="50">
        <f t="shared" si="11"/>
        <v>0</v>
      </c>
    </row>
    <row r="53" spans="1:7">
      <c r="A53" s="5" t="s">
        <v>112</v>
      </c>
      <c r="B53" s="6"/>
      <c r="C53" s="6"/>
      <c r="D53" s="6"/>
      <c r="E53" s="6"/>
      <c r="F53" s="6"/>
      <c r="G53" s="10"/>
    </row>
    <row r="54" spans="1:7">
      <c r="A54" s="21">
        <v>43677</v>
      </c>
      <c r="B54" s="59"/>
      <c r="C54" s="59"/>
      <c r="D54" s="59"/>
      <c r="E54" s="59"/>
      <c r="F54" s="59"/>
      <c r="G54" s="60"/>
    </row>
    <row r="55" spans="1:7">
      <c r="A55" s="4" t="s">
        <v>113</v>
      </c>
      <c r="B55" s="4" t="s">
        <v>114</v>
      </c>
      <c r="C55" s="4" t="s">
        <v>101</v>
      </c>
      <c r="D55" s="4" t="s">
        <v>9</v>
      </c>
      <c r="E55" s="4" t="s">
        <v>11</v>
      </c>
      <c r="F55" s="4" t="s">
        <v>12</v>
      </c>
      <c r="G55" s="4" t="s">
        <v>13</v>
      </c>
    </row>
    <row r="56" spans="1:7">
      <c r="A56" s="65" t="s">
        <v>72</v>
      </c>
      <c r="B56" s="4" t="s">
        <v>14</v>
      </c>
      <c r="C56" s="4" t="s">
        <v>115</v>
      </c>
      <c r="D56" s="4">
        <v>3000</v>
      </c>
      <c r="E56" s="4">
        <v>5400000</v>
      </c>
      <c r="F56" s="4" t="s">
        <v>15</v>
      </c>
      <c r="G56" s="4" t="s">
        <v>16</v>
      </c>
    </row>
    <row r="57" spans="1:7">
      <c r="A57" s="66"/>
      <c r="B57" s="4" t="s">
        <v>17</v>
      </c>
      <c r="C57" s="4" t="s">
        <v>116</v>
      </c>
      <c r="D57" s="4">
        <v>2000</v>
      </c>
      <c r="E57" s="4">
        <v>3240000</v>
      </c>
      <c r="F57" s="4" t="s">
        <v>15</v>
      </c>
      <c r="G57" s="4" t="s">
        <v>18</v>
      </c>
    </row>
    <row r="58" spans="1:7">
      <c r="A58" s="66"/>
      <c r="B58" s="4" t="s">
        <v>19</v>
      </c>
      <c r="C58" s="4" t="s">
        <v>117</v>
      </c>
      <c r="D58" s="4"/>
      <c r="E58" s="4"/>
      <c r="F58" s="4"/>
      <c r="G58" s="4"/>
    </row>
    <row r="59" spans="1:7">
      <c r="A59" s="66"/>
      <c r="B59" s="4" t="s">
        <v>118</v>
      </c>
      <c r="C59" s="4" t="s">
        <v>119</v>
      </c>
      <c r="D59" s="4"/>
      <c r="E59" s="4"/>
      <c r="F59" s="4"/>
      <c r="G59" s="4"/>
    </row>
    <row r="60" spans="1:7">
      <c r="A60" s="66"/>
      <c r="B60" s="4" t="s">
        <v>120</v>
      </c>
      <c r="C60" s="4" t="s">
        <v>121</v>
      </c>
      <c r="D60" s="4"/>
      <c r="E60" s="4"/>
      <c r="F60" s="4"/>
      <c r="G60" s="4"/>
    </row>
    <row r="61" spans="1:7">
      <c r="A61" s="66"/>
      <c r="B61" s="4" t="s">
        <v>20</v>
      </c>
      <c r="C61" s="4" t="s">
        <v>122</v>
      </c>
      <c r="D61" s="4">
        <v>5000</v>
      </c>
      <c r="E61" s="4">
        <v>6000</v>
      </c>
      <c r="F61" s="4" t="s">
        <v>15</v>
      </c>
      <c r="G61" s="4" t="s">
        <v>21</v>
      </c>
    </row>
    <row r="62" spans="1:7">
      <c r="A62" s="66"/>
      <c r="B62" s="4" t="s">
        <v>123</v>
      </c>
      <c r="C62" s="4" t="s">
        <v>124</v>
      </c>
      <c r="D62" s="4"/>
      <c r="E62" s="4"/>
      <c r="F62" s="4"/>
      <c r="G62" s="4"/>
    </row>
    <row r="63" spans="1:7">
      <c r="A63" s="66"/>
      <c r="B63" s="4" t="s">
        <v>23</v>
      </c>
      <c r="C63" s="4" t="s">
        <v>125</v>
      </c>
      <c r="D63" s="4"/>
      <c r="E63" s="4"/>
      <c r="F63" s="4"/>
      <c r="G63" s="4"/>
    </row>
    <row r="64" spans="1:7">
      <c r="A64" s="66"/>
      <c r="B64" s="4" t="s">
        <v>24</v>
      </c>
      <c r="C64" s="4" t="s">
        <v>126</v>
      </c>
      <c r="D64" s="4"/>
      <c r="E64" s="4"/>
      <c r="F64" s="4"/>
      <c r="G64" s="4"/>
    </row>
    <row r="65" spans="1:7">
      <c r="A65" s="66"/>
      <c r="B65" s="4" t="s">
        <v>127</v>
      </c>
      <c r="C65" s="4" t="s">
        <v>128</v>
      </c>
      <c r="D65" s="4"/>
      <c r="E65" s="4"/>
      <c r="F65" s="4"/>
      <c r="G65" s="4"/>
    </row>
    <row r="66" spans="1:7">
      <c r="A66" s="66"/>
      <c r="B66" s="4" t="s">
        <v>129</v>
      </c>
      <c r="C66" s="4" t="s">
        <v>130</v>
      </c>
      <c r="D66" s="4"/>
      <c r="E66" s="4"/>
      <c r="F66" s="4"/>
      <c r="G66" s="4"/>
    </row>
    <row r="67" spans="1:7">
      <c r="A67" s="66"/>
      <c r="B67" s="4" t="s">
        <v>131</v>
      </c>
      <c r="C67" s="4" t="s">
        <v>132</v>
      </c>
      <c r="D67" s="4"/>
      <c r="E67" s="4"/>
      <c r="F67" s="4"/>
      <c r="G67" s="4"/>
    </row>
    <row r="68" spans="1:7">
      <c r="A68" s="66"/>
      <c r="B68" s="4" t="s">
        <v>133</v>
      </c>
      <c r="C68" s="4" t="s">
        <v>134</v>
      </c>
      <c r="D68" s="4"/>
      <c r="E68" s="4"/>
      <c r="F68" s="4"/>
      <c r="G68" s="4"/>
    </row>
    <row r="69" spans="1:7">
      <c r="A69" s="66"/>
      <c r="B69" s="4" t="s">
        <v>135</v>
      </c>
      <c r="C69" s="4" t="s">
        <v>136</v>
      </c>
      <c r="D69" s="4"/>
      <c r="E69" s="4"/>
      <c r="F69" s="4"/>
      <c r="G69" s="4"/>
    </row>
    <row r="70" spans="1:7">
      <c r="A70" s="67"/>
      <c r="B70" s="4" t="s">
        <v>4</v>
      </c>
      <c r="C70" s="4"/>
      <c r="D70" s="4"/>
      <c r="E70" s="4"/>
      <c r="F70" s="4"/>
      <c r="G70" s="4"/>
    </row>
    <row r="72" spans="1:7">
      <c r="A72" s="5" t="s">
        <v>28</v>
      </c>
      <c r="B72" s="6"/>
      <c r="C72" s="6"/>
      <c r="D72" s="6"/>
      <c r="E72" s="6"/>
      <c r="F72" s="6"/>
      <c r="G72" s="10"/>
    </row>
    <row r="73" spans="1:7">
      <c r="A73" s="12" t="s">
        <v>29</v>
      </c>
      <c r="B73" s="68" t="s">
        <v>30</v>
      </c>
      <c r="C73" s="68"/>
      <c r="D73" s="68"/>
      <c r="E73" s="68" t="s">
        <v>31</v>
      </c>
      <c r="F73" s="68"/>
      <c r="G73" s="68"/>
    </row>
    <row r="74" spans="1:7">
      <c r="A74" s="12" t="s">
        <v>32</v>
      </c>
      <c r="B74" s="68">
        <v>50</v>
      </c>
      <c r="C74" s="68"/>
      <c r="D74" s="68"/>
      <c r="E74" s="68">
        <v>180</v>
      </c>
      <c r="F74" s="68"/>
      <c r="G74" s="68"/>
    </row>
    <row r="75" spans="1:7">
      <c r="A75" s="12" t="s">
        <v>33</v>
      </c>
      <c r="B75" s="68">
        <v>2500</v>
      </c>
      <c r="C75" s="68"/>
      <c r="D75" s="68"/>
      <c r="E75" s="68">
        <v>1500</v>
      </c>
      <c r="F75" s="68"/>
      <c r="G75" s="68"/>
    </row>
    <row r="76" spans="1:7">
      <c r="A76" s="12" t="s">
        <v>34</v>
      </c>
      <c r="B76" s="68">
        <v>2400</v>
      </c>
      <c r="C76" s="68"/>
      <c r="D76" s="68"/>
      <c r="E76" s="68">
        <v>1600</v>
      </c>
      <c r="F76" s="68"/>
      <c r="G76" s="68"/>
    </row>
    <row r="77" spans="1:7">
      <c r="A77" s="12" t="s">
        <v>35</v>
      </c>
      <c r="B77" s="68">
        <v>100</v>
      </c>
      <c r="C77" s="68"/>
      <c r="D77" s="68"/>
      <c r="E77" s="68">
        <v>50</v>
      </c>
      <c r="F77" s="68"/>
      <c r="G77" s="68"/>
    </row>
    <row r="78" spans="1:7">
      <c r="A78" s="12" t="s">
        <v>36</v>
      </c>
      <c r="B78" s="68">
        <v>0.4</v>
      </c>
      <c r="C78" s="68"/>
      <c r="D78" s="68"/>
      <c r="E78" s="68">
        <v>0.4</v>
      </c>
      <c r="F78" s="68"/>
      <c r="G78" s="68"/>
    </row>
    <row r="79" spans="1:7">
      <c r="A79" s="56" t="s">
        <v>37</v>
      </c>
      <c r="B79" s="57"/>
      <c r="C79" s="57"/>
      <c r="D79" s="57"/>
      <c r="E79" s="57"/>
      <c r="F79" s="57"/>
      <c r="G79" s="58"/>
    </row>
    <row r="81" spans="1:1">
      <c r="A81" s="1" t="s">
        <v>137</v>
      </c>
    </row>
    <row r="82" spans="1:1">
      <c r="A82" s="2" t="s">
        <v>138</v>
      </c>
    </row>
    <row r="83" spans="1:1">
      <c r="A83" s="1" t="s">
        <v>139</v>
      </c>
    </row>
    <row r="84" ht="15.15" spans="1:1">
      <c r="A84" s="1" t="s">
        <v>140</v>
      </c>
    </row>
    <row r="85" spans="1:1">
      <c r="A85" s="1" t="s">
        <v>141</v>
      </c>
    </row>
    <row r="86" spans="1:1">
      <c r="A86" s="1" t="s">
        <v>142</v>
      </c>
    </row>
    <row r="90" spans="1:1">
      <c r="A90" s="2" t="s">
        <v>143</v>
      </c>
    </row>
    <row r="92" spans="1:5">
      <c r="A92" s="5" t="s">
        <v>144</v>
      </c>
      <c r="B92" s="6"/>
      <c r="C92" s="6"/>
      <c r="D92" s="6"/>
      <c r="E92" s="10"/>
    </row>
    <row r="93" spans="1:5">
      <c r="A93" s="71">
        <v>43677</v>
      </c>
      <c r="B93" s="72"/>
      <c r="C93" s="72"/>
      <c r="D93" s="72"/>
      <c r="E93" s="73"/>
    </row>
    <row r="94" spans="1:5">
      <c r="A94" s="4" t="s">
        <v>145</v>
      </c>
      <c r="B94" s="4"/>
      <c r="C94" s="12" t="s">
        <v>146</v>
      </c>
      <c r="D94" s="12" t="s">
        <v>147</v>
      </c>
      <c r="E94" s="12" t="s">
        <v>4</v>
      </c>
    </row>
    <row r="95" spans="1:5">
      <c r="A95" s="65" t="s">
        <v>148</v>
      </c>
      <c r="B95" s="12" t="s">
        <v>16</v>
      </c>
      <c r="C95" s="12">
        <v>5400000</v>
      </c>
      <c r="D95" s="12">
        <v>3750</v>
      </c>
      <c r="E95" s="17">
        <f>SUM(C95:D95)</f>
        <v>5403750</v>
      </c>
    </row>
    <row r="96" spans="1:5">
      <c r="A96" s="66"/>
      <c r="B96" s="12" t="s">
        <v>18</v>
      </c>
      <c r="C96" s="12">
        <v>3240000</v>
      </c>
      <c r="D96" s="12">
        <v>2250</v>
      </c>
      <c r="E96" s="17">
        <f>SUM(C96:D96)</f>
        <v>3242250</v>
      </c>
    </row>
    <row r="97" spans="1:5">
      <c r="A97" s="66"/>
      <c r="B97" s="12" t="s">
        <v>149</v>
      </c>
      <c r="C97" s="17">
        <f>SUM(C95:C96)</f>
        <v>8640000</v>
      </c>
      <c r="D97" s="17">
        <f>SUM(D95:D96)</f>
        <v>6000</v>
      </c>
      <c r="E97" s="17">
        <f>SUM(C97:D97)</f>
        <v>8646000</v>
      </c>
    </row>
    <row r="98" spans="1:5">
      <c r="A98" s="66"/>
      <c r="B98" s="12" t="s">
        <v>150</v>
      </c>
      <c r="C98" s="12"/>
      <c r="D98" s="12"/>
      <c r="E98" s="17">
        <f t="shared" ref="E98:E111" si="12">SUM(C98:D98)</f>
        <v>0</v>
      </c>
    </row>
    <row r="99" spans="1:5">
      <c r="A99" s="66"/>
      <c r="B99" s="12" t="s">
        <v>151</v>
      </c>
      <c r="C99" s="12"/>
      <c r="D99" s="12"/>
      <c r="E99" s="17">
        <f t="shared" si="12"/>
        <v>0</v>
      </c>
    </row>
    <row r="100" spans="1:5">
      <c r="A100" s="67"/>
      <c r="B100" s="12" t="s">
        <v>149</v>
      </c>
      <c r="C100" s="17">
        <f>C98+C99</f>
        <v>0</v>
      </c>
      <c r="D100" s="17">
        <f>D98+D99</f>
        <v>0</v>
      </c>
      <c r="E100" s="17">
        <f t="shared" si="12"/>
        <v>0</v>
      </c>
    </row>
    <row r="101" spans="1:5">
      <c r="A101" s="65" t="s">
        <v>152</v>
      </c>
      <c r="B101" s="12" t="s">
        <v>153</v>
      </c>
      <c r="C101" s="12"/>
      <c r="D101" s="12"/>
      <c r="E101" s="17">
        <f t="shared" si="12"/>
        <v>0</v>
      </c>
    </row>
    <row r="102" spans="1:5">
      <c r="A102" s="66"/>
      <c r="B102" s="12" t="s">
        <v>154</v>
      </c>
      <c r="C102" s="12"/>
      <c r="D102" s="12"/>
      <c r="E102" s="17">
        <f t="shared" si="12"/>
        <v>0</v>
      </c>
    </row>
    <row r="103" spans="1:5">
      <c r="A103" s="67"/>
      <c r="B103" s="12" t="s">
        <v>149</v>
      </c>
      <c r="C103" s="17">
        <f>C101+C102</f>
        <v>0</v>
      </c>
      <c r="D103" s="17">
        <f>D101+D102</f>
        <v>0</v>
      </c>
      <c r="E103" s="17">
        <f t="shared" si="12"/>
        <v>0</v>
      </c>
    </row>
    <row r="104" spans="1:5">
      <c r="A104" s="4" t="s">
        <v>155</v>
      </c>
      <c r="B104" s="4"/>
      <c r="C104" s="12"/>
      <c r="D104" s="12"/>
      <c r="E104" s="17">
        <f t="shared" si="12"/>
        <v>0</v>
      </c>
    </row>
    <row r="105" spans="1:5">
      <c r="A105" s="4" t="s">
        <v>156</v>
      </c>
      <c r="B105" s="4"/>
      <c r="C105" s="12"/>
      <c r="D105" s="12"/>
      <c r="E105" s="17">
        <f t="shared" si="12"/>
        <v>0</v>
      </c>
    </row>
    <row r="106" spans="1:5">
      <c r="A106" s="4" t="s">
        <v>49</v>
      </c>
      <c r="B106" s="12" t="s">
        <v>15</v>
      </c>
      <c r="C106" s="12"/>
      <c r="D106" s="12"/>
      <c r="E106" s="17">
        <f t="shared" si="12"/>
        <v>0</v>
      </c>
    </row>
    <row r="107" spans="1:5">
      <c r="A107" s="4"/>
      <c r="B107" s="12" t="s">
        <v>157</v>
      </c>
      <c r="C107" s="12"/>
      <c r="D107" s="12"/>
      <c r="E107" s="17">
        <f t="shared" si="12"/>
        <v>0</v>
      </c>
    </row>
    <row r="108" spans="1:5">
      <c r="A108" s="4"/>
      <c r="B108" s="12" t="s">
        <v>149</v>
      </c>
      <c r="C108" s="17">
        <f>C106+C107</f>
        <v>0</v>
      </c>
      <c r="D108" s="17">
        <f>D106+D107</f>
        <v>0</v>
      </c>
      <c r="E108" s="17">
        <f t="shared" si="12"/>
        <v>0</v>
      </c>
    </row>
    <row r="109" spans="1:5">
      <c r="A109" s="4" t="s">
        <v>4</v>
      </c>
      <c r="B109" s="4"/>
      <c r="C109" s="17">
        <f>C97+C100+C103+C104+C105+C108</f>
        <v>8640000</v>
      </c>
      <c r="D109" s="17">
        <f>D97+D100+D103+D104+D105+D108</f>
        <v>6000</v>
      </c>
      <c r="E109" s="17">
        <f>E97+E100+E103+E104+E105+E108</f>
        <v>8646000</v>
      </c>
    </row>
    <row r="111" spans="1:1">
      <c r="A111" s="1"/>
    </row>
    <row r="112" spans="1:1">
      <c r="A112" s="2" t="s">
        <v>158</v>
      </c>
    </row>
    <row r="113" spans="1:1">
      <c r="A113" s="1" t="s">
        <v>159</v>
      </c>
    </row>
    <row r="114" spans="1:1">
      <c r="A114" s="1" t="s">
        <v>160</v>
      </c>
    </row>
    <row r="115" spans="1:1">
      <c r="A115" s="1" t="s">
        <v>161</v>
      </c>
    </row>
    <row r="116" spans="1:1">
      <c r="A116" s="1" t="s">
        <v>162</v>
      </c>
    </row>
    <row r="117" spans="1:1">
      <c r="A117" s="1" t="s">
        <v>163</v>
      </c>
    </row>
    <row r="118" spans="1:1">
      <c r="A118" s="1"/>
    </row>
    <row r="119" spans="1:1">
      <c r="A119" s="2" t="s">
        <v>164</v>
      </c>
    </row>
    <row r="121" ht="19.95" spans="2:10">
      <c r="B121" s="3" t="s">
        <v>39</v>
      </c>
      <c r="C121" s="3"/>
      <c r="D121" s="3"/>
      <c r="E121" s="3"/>
      <c r="F121" s="3"/>
      <c r="G121" s="3"/>
      <c r="H121" s="3"/>
      <c r="I121" s="3"/>
      <c r="J121" s="3"/>
    </row>
    <row r="122" spans="2:7">
      <c r="B122" t="s">
        <v>40</v>
      </c>
      <c r="G122" t="s">
        <v>41</v>
      </c>
    </row>
    <row r="123" spans="2:10">
      <c r="B123" s="4">
        <v>2019</v>
      </c>
      <c r="C123" s="4"/>
      <c r="D123" s="4" t="s">
        <v>42</v>
      </c>
      <c r="E123" s="4" t="s">
        <v>43</v>
      </c>
      <c r="F123" s="4"/>
      <c r="G123" s="4"/>
      <c r="H123" s="4"/>
      <c r="I123" s="4"/>
      <c r="J123" s="4"/>
    </row>
    <row r="124" spans="2:10">
      <c r="B124" s="4" t="s">
        <v>44</v>
      </c>
      <c r="C124" s="4" t="s">
        <v>45</v>
      </c>
      <c r="D124" s="4"/>
      <c r="E124" s="4" t="s">
        <v>46</v>
      </c>
      <c r="F124" s="4" t="s">
        <v>47</v>
      </c>
      <c r="G124" s="4" t="s">
        <v>48</v>
      </c>
      <c r="H124" s="4" t="s">
        <v>49</v>
      </c>
      <c r="I124" s="4" t="s">
        <v>50</v>
      </c>
      <c r="J124" s="4" t="s">
        <v>4</v>
      </c>
    </row>
    <row r="125" spans="2:10">
      <c r="B125" s="4">
        <v>7</v>
      </c>
      <c r="C125" s="4">
        <v>1</v>
      </c>
      <c r="D125" s="4" t="s">
        <v>51</v>
      </c>
      <c r="E125" s="4">
        <v>96250</v>
      </c>
      <c r="F125" s="4">
        <v>156</v>
      </c>
      <c r="G125" s="4">
        <v>368</v>
      </c>
      <c r="H125" s="4">
        <v>796</v>
      </c>
      <c r="I125" s="4">
        <v>0</v>
      </c>
      <c r="J125" s="9">
        <f>SUM(E125:I125)</f>
        <v>97570</v>
      </c>
    </row>
    <row r="126" spans="2:10">
      <c r="B126" s="4">
        <v>7</v>
      </c>
      <c r="C126" s="4">
        <v>31</v>
      </c>
      <c r="D126" s="4" t="s">
        <v>165</v>
      </c>
      <c r="E126" s="4">
        <v>5423750</v>
      </c>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6" ht="19.95" spans="2:10">
      <c r="B136" s="3" t="s">
        <v>52</v>
      </c>
      <c r="C136" s="3"/>
      <c r="D136" s="3"/>
      <c r="E136" s="3"/>
      <c r="F136" s="3"/>
      <c r="G136" s="3"/>
      <c r="H136" s="3"/>
      <c r="I136" s="3"/>
      <c r="J136" s="3"/>
    </row>
    <row r="137" spans="2:7">
      <c r="B137" t="s">
        <v>40</v>
      </c>
      <c r="G137" t="s">
        <v>41</v>
      </c>
    </row>
    <row r="138" spans="2:10">
      <c r="B138" s="4">
        <v>2019</v>
      </c>
      <c r="C138" s="4"/>
      <c r="D138" s="4" t="s">
        <v>42</v>
      </c>
      <c r="E138" s="4" t="s">
        <v>43</v>
      </c>
      <c r="F138" s="4"/>
      <c r="G138" s="4"/>
      <c r="H138" s="4"/>
      <c r="I138" s="4"/>
      <c r="J138" s="4"/>
    </row>
    <row r="139" spans="2:10">
      <c r="B139" s="4" t="s">
        <v>44</v>
      </c>
      <c r="C139" s="4" t="s">
        <v>45</v>
      </c>
      <c r="D139" s="4"/>
      <c r="E139" s="4" t="s">
        <v>46</v>
      </c>
      <c r="F139" s="4" t="s">
        <v>47</v>
      </c>
      <c r="G139" s="4" t="s">
        <v>48</v>
      </c>
      <c r="H139" s="4" t="s">
        <v>49</v>
      </c>
      <c r="I139" s="4" t="s">
        <v>50</v>
      </c>
      <c r="J139" s="4" t="s">
        <v>4</v>
      </c>
    </row>
    <row r="140" spans="2:10">
      <c r="B140" s="4">
        <v>7</v>
      </c>
      <c r="C140" s="4">
        <v>1</v>
      </c>
      <c r="D140" s="4" t="s">
        <v>51</v>
      </c>
      <c r="E140" s="4">
        <v>404250</v>
      </c>
      <c r="F140" s="4">
        <v>848</v>
      </c>
      <c r="G140" s="4">
        <v>2170</v>
      </c>
      <c r="H140" s="4">
        <v>2878</v>
      </c>
      <c r="I140" s="4">
        <v>0</v>
      </c>
      <c r="J140" s="9">
        <f>SUM(E140:I140)</f>
        <v>410146</v>
      </c>
    </row>
    <row r="141" spans="2:10">
      <c r="B141" s="4">
        <v>7</v>
      </c>
      <c r="C141" s="4">
        <v>31</v>
      </c>
      <c r="D141" s="4" t="s">
        <v>165</v>
      </c>
      <c r="E141" s="4">
        <v>3242250</v>
      </c>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sheetData>
  <mergeCells count="50">
    <mergeCell ref="A8:K8"/>
    <mergeCell ref="B12:C12"/>
    <mergeCell ref="F13:K13"/>
    <mergeCell ref="A25:I25"/>
    <mergeCell ref="A39:C39"/>
    <mergeCell ref="D39:F39"/>
    <mergeCell ref="G39:I39"/>
    <mergeCell ref="J39:N39"/>
    <mergeCell ref="A53:G53"/>
    <mergeCell ref="A54:G54"/>
    <mergeCell ref="A72:G72"/>
    <mergeCell ref="B73:D73"/>
    <mergeCell ref="E73:G73"/>
    <mergeCell ref="B74:D74"/>
    <mergeCell ref="E74:G74"/>
    <mergeCell ref="B75:D75"/>
    <mergeCell ref="E75:G75"/>
    <mergeCell ref="B76:D76"/>
    <mergeCell ref="E76:G76"/>
    <mergeCell ref="B77:D77"/>
    <mergeCell ref="E77:G77"/>
    <mergeCell ref="B78:D78"/>
    <mergeCell ref="E78:G78"/>
    <mergeCell ref="A79:G79"/>
    <mergeCell ref="A92:E92"/>
    <mergeCell ref="A93:E93"/>
    <mergeCell ref="A94:B94"/>
    <mergeCell ref="A104:B104"/>
    <mergeCell ref="A105:B105"/>
    <mergeCell ref="A109:B109"/>
    <mergeCell ref="B121:J121"/>
    <mergeCell ref="B123:C123"/>
    <mergeCell ref="E123:J123"/>
    <mergeCell ref="B136:J136"/>
    <mergeCell ref="B138:C138"/>
    <mergeCell ref="E138:J138"/>
    <mergeCell ref="A13:A15"/>
    <mergeCell ref="A56:A70"/>
    <mergeCell ref="A95:A100"/>
    <mergeCell ref="A101:A103"/>
    <mergeCell ref="A106:A108"/>
    <mergeCell ref="B13:B15"/>
    <mergeCell ref="C13:C15"/>
    <mergeCell ref="D123:D124"/>
    <mergeCell ref="D138:D139"/>
    <mergeCell ref="H14:H15"/>
    <mergeCell ref="I14:I15"/>
    <mergeCell ref="J14:J15"/>
    <mergeCell ref="K14:K15"/>
    <mergeCell ref="D13:E1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6"/>
  <sheetViews>
    <sheetView topLeftCell="A189" workbookViewId="0">
      <selection activeCell="A4" sqref="$A4:$XFD123"/>
    </sheetView>
  </sheetViews>
  <sheetFormatPr defaultColWidth="8.88073394495413" defaultRowHeight="14.5"/>
  <cols>
    <col min="3" max="3" width="11.4311926605505" customWidth="1"/>
  </cols>
  <sheetData>
    <row r="1" spans="1:1">
      <c r="A1" t="s">
        <v>166</v>
      </c>
    </row>
    <row r="2" spans="1:1">
      <c r="A2" t="s">
        <v>167</v>
      </c>
    </row>
    <row r="3" spans="1:1">
      <c r="A3" t="s">
        <v>168</v>
      </c>
    </row>
    <row r="6" spans="1:5">
      <c r="A6" s="5" t="s">
        <v>169</v>
      </c>
      <c r="B6" s="6"/>
      <c r="C6" s="6"/>
      <c r="D6" s="6"/>
      <c r="E6" s="10"/>
    </row>
    <row r="7" spans="1:5">
      <c r="A7" s="21">
        <v>43677</v>
      </c>
      <c r="B7" s="59"/>
      <c r="C7" s="59"/>
      <c r="D7" s="59"/>
      <c r="E7" s="60"/>
    </row>
    <row r="8" spans="1:5">
      <c r="A8" s="4" t="s">
        <v>170</v>
      </c>
      <c r="B8" s="4" t="s">
        <v>13</v>
      </c>
      <c r="C8" s="4" t="s">
        <v>9</v>
      </c>
      <c r="D8" s="4" t="s">
        <v>10</v>
      </c>
      <c r="E8" s="4" t="s">
        <v>11</v>
      </c>
    </row>
    <row r="9" spans="1:5">
      <c r="A9" s="4" t="s">
        <v>15</v>
      </c>
      <c r="B9" s="4" t="s">
        <v>171</v>
      </c>
      <c r="C9" s="4">
        <v>50000</v>
      </c>
      <c r="D9" s="4">
        <v>0.8</v>
      </c>
      <c r="E9" s="9">
        <f t="shared" ref="E9:E17" si="0">C9*D9</f>
        <v>40000</v>
      </c>
    </row>
    <row r="10" spans="1:5">
      <c r="A10" s="4"/>
      <c r="B10" s="4" t="s">
        <v>172</v>
      </c>
      <c r="C10" s="4">
        <v>5000</v>
      </c>
      <c r="D10" s="4">
        <v>0.8</v>
      </c>
      <c r="E10" s="9">
        <f t="shared" si="0"/>
        <v>4000</v>
      </c>
    </row>
    <row r="11" spans="1:5">
      <c r="A11" s="4" t="s">
        <v>157</v>
      </c>
      <c r="B11" s="4" t="s">
        <v>171</v>
      </c>
      <c r="C11" s="4">
        <v>40000</v>
      </c>
      <c r="D11" s="4">
        <v>0.8</v>
      </c>
      <c r="E11" s="9">
        <f t="shared" si="0"/>
        <v>32000</v>
      </c>
    </row>
    <row r="12" spans="1:5">
      <c r="A12" s="4"/>
      <c r="B12" s="4" t="s">
        <v>172</v>
      </c>
      <c r="C12" s="4">
        <v>4000</v>
      </c>
      <c r="D12" s="4">
        <v>0.8</v>
      </c>
      <c r="E12" s="9">
        <f t="shared" si="0"/>
        <v>3200</v>
      </c>
    </row>
    <row r="13" spans="1:5">
      <c r="A13" s="4" t="s">
        <v>153</v>
      </c>
      <c r="B13" s="4"/>
      <c r="C13" s="4">
        <v>25000</v>
      </c>
      <c r="D13" s="4">
        <v>0.8</v>
      </c>
      <c r="E13" s="9">
        <f t="shared" si="0"/>
        <v>20000</v>
      </c>
    </row>
    <row r="14" spans="1:5">
      <c r="A14" s="4" t="s">
        <v>154</v>
      </c>
      <c r="B14" s="4"/>
      <c r="C14" s="4">
        <v>15000</v>
      </c>
      <c r="D14" s="4">
        <v>0.8</v>
      </c>
      <c r="E14" s="9">
        <f t="shared" si="0"/>
        <v>12000</v>
      </c>
    </row>
    <row r="15" spans="1:5">
      <c r="A15" s="4" t="s">
        <v>173</v>
      </c>
      <c r="B15" s="4"/>
      <c r="C15" s="4">
        <v>5000</v>
      </c>
      <c r="D15" s="4">
        <v>0.8</v>
      </c>
      <c r="E15" s="9">
        <f t="shared" si="0"/>
        <v>4000</v>
      </c>
    </row>
    <row r="16" spans="1:5">
      <c r="A16" s="4" t="s">
        <v>174</v>
      </c>
      <c r="B16" s="4"/>
      <c r="C16" s="4">
        <v>6000</v>
      </c>
      <c r="D16" s="4">
        <v>0.8</v>
      </c>
      <c r="E16" s="9">
        <f t="shared" si="0"/>
        <v>4800</v>
      </c>
    </row>
    <row r="17" spans="1:5">
      <c r="A17" s="4" t="s">
        <v>4</v>
      </c>
      <c r="B17" s="4"/>
      <c r="C17" s="9">
        <f>SUM(C9:C16)</f>
        <v>150000</v>
      </c>
      <c r="D17" s="4"/>
      <c r="E17" s="9">
        <f>SUM(E9:E16)</f>
        <v>120000</v>
      </c>
    </row>
    <row r="20" spans="1:1">
      <c r="A20" s="1"/>
    </row>
    <row r="21" spans="1:1">
      <c r="A21" s="2" t="s">
        <v>175</v>
      </c>
    </row>
    <row r="22" spans="1:1">
      <c r="A22" s="1" t="s">
        <v>176</v>
      </c>
    </row>
    <row r="24" spans="1:4">
      <c r="A24" s="4" t="s">
        <v>177</v>
      </c>
      <c r="B24" s="4"/>
      <c r="C24" s="4"/>
      <c r="D24" s="12" t="s">
        <v>178</v>
      </c>
    </row>
    <row r="25" spans="1:4">
      <c r="A25" s="12" t="s">
        <v>179</v>
      </c>
      <c r="B25" s="12"/>
      <c r="C25" s="12"/>
      <c r="D25" s="12">
        <v>4000</v>
      </c>
    </row>
    <row r="26" spans="1:4">
      <c r="A26" s="12" t="s">
        <v>180</v>
      </c>
      <c r="B26" s="12" t="s">
        <v>181</v>
      </c>
      <c r="C26" s="12"/>
      <c r="D26" s="12">
        <v>2400</v>
      </c>
    </row>
    <row r="27" spans="1:4">
      <c r="A27" s="12"/>
      <c r="B27" s="12" t="s">
        <v>182</v>
      </c>
      <c r="C27" s="12"/>
      <c r="D27" s="12">
        <v>100</v>
      </c>
    </row>
    <row r="28" spans="1:4">
      <c r="A28" s="12" t="s">
        <v>183</v>
      </c>
      <c r="B28" s="12"/>
      <c r="C28" s="12"/>
      <c r="D28" s="12">
        <v>2000</v>
      </c>
    </row>
    <row r="29" spans="1:4">
      <c r="A29" s="12" t="s">
        <v>180</v>
      </c>
      <c r="B29" s="12" t="s">
        <v>184</v>
      </c>
      <c r="C29" s="12"/>
      <c r="D29" s="12">
        <v>800</v>
      </c>
    </row>
    <row r="30" spans="1:4">
      <c r="A30" s="12"/>
      <c r="B30" s="12" t="s">
        <v>185</v>
      </c>
      <c r="C30" s="12"/>
      <c r="D30" s="12">
        <v>1200</v>
      </c>
    </row>
    <row r="31" spans="1:4">
      <c r="A31" s="56" t="s">
        <v>4</v>
      </c>
      <c r="B31" s="57"/>
      <c r="C31" s="58"/>
      <c r="D31" s="12">
        <f>D25+D28</f>
        <v>6000</v>
      </c>
    </row>
    <row r="33" spans="1:1">
      <c r="A33" s="1" t="s">
        <v>186</v>
      </c>
    </row>
    <row r="34" spans="1:1">
      <c r="A34" s="1" t="s">
        <v>187</v>
      </c>
    </row>
    <row r="35" spans="1:1">
      <c r="A35" s="1" t="s">
        <v>188</v>
      </c>
    </row>
    <row r="36" spans="1:1">
      <c r="A36" s="1" t="s">
        <v>189</v>
      </c>
    </row>
    <row r="37" spans="1:1">
      <c r="A37" s="1" t="s">
        <v>190</v>
      </c>
    </row>
    <row r="38" spans="1:1">
      <c r="A38" s="1" t="s">
        <v>191</v>
      </c>
    </row>
    <row r="39" spans="1:1">
      <c r="A39" s="1" t="s">
        <v>192</v>
      </c>
    </row>
    <row r="40" spans="1:1">
      <c r="A40" s="1" t="s">
        <v>193</v>
      </c>
    </row>
    <row r="41" spans="1:1">
      <c r="A41" s="1" t="s">
        <v>194</v>
      </c>
    </row>
    <row r="42" spans="1:1">
      <c r="A42" s="1" t="s">
        <v>195</v>
      </c>
    </row>
    <row r="44" spans="1:1">
      <c r="A44" s="1"/>
    </row>
    <row r="45" spans="1:1">
      <c r="A45" s="2" t="s">
        <v>196</v>
      </c>
    </row>
    <row r="47" spans="1:5">
      <c r="A47" s="5" t="s">
        <v>197</v>
      </c>
      <c r="B47" s="6"/>
      <c r="C47" s="6"/>
      <c r="D47" s="6"/>
      <c r="E47" s="10"/>
    </row>
    <row r="48" spans="1:5">
      <c r="A48" s="71">
        <v>43677</v>
      </c>
      <c r="B48" s="72"/>
      <c r="C48" s="72"/>
      <c r="D48" s="72"/>
      <c r="E48" s="73"/>
    </row>
    <row r="49" spans="1:5">
      <c r="A49" s="4" t="s">
        <v>145</v>
      </c>
      <c r="B49" s="4"/>
      <c r="C49" s="4" t="s">
        <v>146</v>
      </c>
      <c r="D49" s="4" t="s">
        <v>147</v>
      </c>
      <c r="E49" s="4" t="s">
        <v>4</v>
      </c>
    </row>
    <row r="50" spans="1:5">
      <c r="A50" s="65" t="s">
        <v>148</v>
      </c>
      <c r="B50" s="12" t="s">
        <v>16</v>
      </c>
      <c r="C50" s="12"/>
      <c r="D50" s="12">
        <v>24000</v>
      </c>
      <c r="E50" s="17">
        <f t="shared" ref="E50:E66" si="1">SUM(C50:D50)</f>
        <v>24000</v>
      </c>
    </row>
    <row r="51" spans="1:5">
      <c r="A51" s="66"/>
      <c r="B51" s="12" t="s">
        <v>18</v>
      </c>
      <c r="C51" s="12"/>
      <c r="D51" s="12">
        <v>16000</v>
      </c>
      <c r="E51" s="17">
        <f t="shared" si="1"/>
        <v>16000</v>
      </c>
    </row>
    <row r="52" spans="1:5">
      <c r="A52" s="66"/>
      <c r="B52" s="12" t="s">
        <v>149</v>
      </c>
      <c r="C52" s="17">
        <f>SUM(C50:C51)</f>
        <v>0</v>
      </c>
      <c r="D52" s="17">
        <f>SUM(D50:D51)</f>
        <v>40000</v>
      </c>
      <c r="E52" s="17">
        <f t="shared" si="1"/>
        <v>40000</v>
      </c>
    </row>
    <row r="53" spans="1:5">
      <c r="A53" s="66"/>
      <c r="B53" s="12" t="s">
        <v>150</v>
      </c>
      <c r="C53" s="12"/>
      <c r="D53" s="12">
        <v>12800</v>
      </c>
      <c r="E53" s="17">
        <f t="shared" si="1"/>
        <v>12800</v>
      </c>
    </row>
    <row r="54" spans="1:5">
      <c r="A54" s="66"/>
      <c r="B54" s="12" t="s">
        <v>151</v>
      </c>
      <c r="C54" s="12"/>
      <c r="D54" s="12">
        <v>19200</v>
      </c>
      <c r="E54" s="17">
        <f t="shared" si="1"/>
        <v>19200</v>
      </c>
    </row>
    <row r="55" spans="1:5">
      <c r="A55" s="67"/>
      <c r="B55" s="12" t="s">
        <v>149</v>
      </c>
      <c r="C55" s="17">
        <f>C53+C54</f>
        <v>0</v>
      </c>
      <c r="D55" s="17">
        <f>D53+D54</f>
        <v>32000</v>
      </c>
      <c r="E55" s="17">
        <f t="shared" si="1"/>
        <v>32000</v>
      </c>
    </row>
    <row r="56" spans="1:5">
      <c r="A56" s="65" t="s">
        <v>152</v>
      </c>
      <c r="B56" s="12" t="s">
        <v>153</v>
      </c>
      <c r="C56" s="12">
        <v>20000</v>
      </c>
      <c r="D56" s="12"/>
      <c r="E56" s="17">
        <f t="shared" si="1"/>
        <v>20000</v>
      </c>
    </row>
    <row r="57" spans="1:5">
      <c r="A57" s="66"/>
      <c r="B57" s="12" t="s">
        <v>154</v>
      </c>
      <c r="C57" s="12">
        <v>12000</v>
      </c>
      <c r="D57" s="12"/>
      <c r="E57" s="17">
        <f t="shared" si="1"/>
        <v>12000</v>
      </c>
    </row>
    <row r="58" spans="1:5">
      <c r="A58" s="67"/>
      <c r="B58" s="12" t="s">
        <v>149</v>
      </c>
      <c r="C58" s="17">
        <f>C56+C57</f>
        <v>32000</v>
      </c>
      <c r="D58" s="17">
        <f>D56+D57</f>
        <v>0</v>
      </c>
      <c r="E58" s="17">
        <f t="shared" si="1"/>
        <v>32000</v>
      </c>
    </row>
    <row r="59" spans="1:5">
      <c r="A59" s="4" t="s">
        <v>155</v>
      </c>
      <c r="B59" s="4"/>
      <c r="C59" s="12">
        <v>4000</v>
      </c>
      <c r="D59" s="12"/>
      <c r="E59" s="17">
        <f t="shared" si="1"/>
        <v>4000</v>
      </c>
    </row>
    <row r="60" spans="1:5">
      <c r="A60" s="4" t="s">
        <v>156</v>
      </c>
      <c r="B60" s="4"/>
      <c r="C60" s="12">
        <v>4800</v>
      </c>
      <c r="D60" s="12"/>
      <c r="E60" s="17">
        <f t="shared" si="1"/>
        <v>4800</v>
      </c>
    </row>
    <row r="61" spans="1:5">
      <c r="A61" s="4" t="s">
        <v>49</v>
      </c>
      <c r="B61" s="12" t="s">
        <v>15</v>
      </c>
      <c r="C61" s="12">
        <v>4000</v>
      </c>
      <c r="D61" s="12"/>
      <c r="E61" s="17">
        <f t="shared" si="1"/>
        <v>4000</v>
      </c>
    </row>
    <row r="62" spans="1:5">
      <c r="A62" s="4"/>
      <c r="B62" s="12" t="s">
        <v>157</v>
      </c>
      <c r="C62" s="12">
        <v>3200</v>
      </c>
      <c r="D62" s="12"/>
      <c r="E62" s="17">
        <f t="shared" si="1"/>
        <v>3200</v>
      </c>
    </row>
    <row r="63" spans="1:5">
      <c r="A63" s="4"/>
      <c r="B63" s="12" t="s">
        <v>149</v>
      </c>
      <c r="C63" s="17">
        <f>C61+C62</f>
        <v>7200</v>
      </c>
      <c r="D63" s="17">
        <f>D61+D62</f>
        <v>0</v>
      </c>
      <c r="E63" s="17">
        <f t="shared" si="1"/>
        <v>7200</v>
      </c>
    </row>
    <row r="64" spans="1:5">
      <c r="A64" s="4" t="s">
        <v>4</v>
      </c>
      <c r="B64" s="4"/>
      <c r="C64" s="17">
        <f>C52+C55+C58+C59+C60+C63</f>
        <v>48000</v>
      </c>
      <c r="D64" s="17">
        <f>D52+D55+D58+D59+D60+D63</f>
        <v>72000</v>
      </c>
      <c r="E64" s="17">
        <f>E52+E55+E58+E59+E60+E63</f>
        <v>120000</v>
      </c>
    </row>
    <row r="67" spans="1:1">
      <c r="A67" s="1"/>
    </row>
    <row r="68" spans="1:1">
      <c r="A68" s="2" t="s">
        <v>198</v>
      </c>
    </row>
    <row r="69" spans="1:1">
      <c r="A69" s="1" t="s">
        <v>199</v>
      </c>
    </row>
    <row r="70" spans="3:3">
      <c r="C70" s="1" t="s">
        <v>200</v>
      </c>
    </row>
    <row r="71" spans="3:3">
      <c r="C71" s="1" t="s">
        <v>201</v>
      </c>
    </row>
    <row r="72" spans="3:3">
      <c r="C72" s="1" t="s">
        <v>202</v>
      </c>
    </row>
    <row r="73" spans="1:1">
      <c r="A73" s="1" t="s">
        <v>203</v>
      </c>
    </row>
    <row r="74" spans="2:2">
      <c r="B74" s="1" t="s">
        <v>204</v>
      </c>
    </row>
    <row r="75" spans="1:2">
      <c r="A75" t="s">
        <v>205</v>
      </c>
      <c r="B75" s="1"/>
    </row>
    <row r="76" spans="2:2">
      <c r="B76" s="1" t="s">
        <v>206</v>
      </c>
    </row>
    <row r="77" spans="1:1">
      <c r="A77" s="1" t="s">
        <v>207</v>
      </c>
    </row>
    <row r="78" spans="1:1">
      <c r="A78" s="1" t="s">
        <v>208</v>
      </c>
    </row>
    <row r="79" spans="1:1">
      <c r="A79" s="1" t="s">
        <v>209</v>
      </c>
    </row>
    <row r="80" spans="1:1">
      <c r="A80" s="1" t="s">
        <v>210</v>
      </c>
    </row>
    <row r="83" spans="1:1">
      <c r="A83" s="1"/>
    </row>
    <row r="84" spans="1:1">
      <c r="A84" s="2" t="s">
        <v>211</v>
      </c>
    </row>
    <row r="85" spans="1:1">
      <c r="A85" s="1" t="s">
        <v>212</v>
      </c>
    </row>
    <row r="87" ht="19.95" spans="2:10">
      <c r="B87" s="3" t="s">
        <v>39</v>
      </c>
      <c r="C87" s="3"/>
      <c r="D87" s="3"/>
      <c r="E87" s="3"/>
      <c r="F87" s="3"/>
      <c r="G87" s="3"/>
      <c r="H87" s="3"/>
      <c r="I87" s="3"/>
      <c r="J87" s="3"/>
    </row>
    <row r="88" spans="2:7">
      <c r="B88" t="s">
        <v>40</v>
      </c>
      <c r="G88" t="s">
        <v>41</v>
      </c>
    </row>
    <row r="89" spans="2:10">
      <c r="B89" s="4">
        <v>2019</v>
      </c>
      <c r="C89" s="4"/>
      <c r="D89" s="4" t="s">
        <v>42</v>
      </c>
      <c r="E89" s="4" t="s">
        <v>43</v>
      </c>
      <c r="F89" s="4"/>
      <c r="G89" s="4"/>
      <c r="H89" s="4"/>
      <c r="I89" s="4"/>
      <c r="J89" s="4"/>
    </row>
    <row r="90" spans="2:10">
      <c r="B90" s="4" t="s">
        <v>44</v>
      </c>
      <c r="C90" s="4" t="s">
        <v>45</v>
      </c>
      <c r="D90" s="4"/>
      <c r="E90" s="4" t="s">
        <v>46</v>
      </c>
      <c r="F90" s="4" t="s">
        <v>47</v>
      </c>
      <c r="G90" s="4" t="s">
        <v>48</v>
      </c>
      <c r="H90" s="4" t="s">
        <v>49</v>
      </c>
      <c r="I90" s="4" t="s">
        <v>50</v>
      </c>
      <c r="J90" s="4" t="s">
        <v>4</v>
      </c>
    </row>
    <row r="91" spans="2:10">
      <c r="B91" s="4">
        <v>7</v>
      </c>
      <c r="C91" s="4">
        <v>1</v>
      </c>
      <c r="D91" s="4" t="s">
        <v>51</v>
      </c>
      <c r="E91" s="4">
        <v>96250</v>
      </c>
      <c r="F91" s="4">
        <v>156</v>
      </c>
      <c r="G91" s="4">
        <v>368</v>
      </c>
      <c r="H91" s="4">
        <v>796</v>
      </c>
      <c r="I91" s="4">
        <v>0</v>
      </c>
      <c r="J91" s="9">
        <f>SUM(E91:I91)</f>
        <v>97570</v>
      </c>
    </row>
    <row r="92" spans="2:10">
      <c r="B92" s="4">
        <v>7</v>
      </c>
      <c r="C92" s="4">
        <v>31</v>
      </c>
      <c r="D92" s="4" t="s">
        <v>165</v>
      </c>
      <c r="E92" s="4">
        <v>5423750</v>
      </c>
      <c r="F92" s="4"/>
      <c r="G92" s="4"/>
      <c r="H92" s="4"/>
      <c r="I92" s="4"/>
      <c r="J92" s="4"/>
    </row>
    <row r="93" spans="2:10">
      <c r="B93" s="8">
        <v>7</v>
      </c>
      <c r="C93" s="8">
        <v>31</v>
      </c>
      <c r="D93" s="8" t="s">
        <v>59</v>
      </c>
      <c r="E93" s="8"/>
      <c r="F93" s="8">
        <v>24000</v>
      </c>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2" ht="19.95" spans="2:10">
      <c r="B102" s="3" t="s">
        <v>52</v>
      </c>
      <c r="C102" s="3"/>
      <c r="D102" s="3"/>
      <c r="E102" s="3"/>
      <c r="F102" s="3"/>
      <c r="G102" s="3"/>
      <c r="H102" s="3"/>
      <c r="I102" s="3"/>
      <c r="J102" s="3"/>
    </row>
    <row r="103" spans="2:7">
      <c r="B103" t="s">
        <v>40</v>
      </c>
      <c r="G103" t="s">
        <v>41</v>
      </c>
    </row>
    <row r="104" spans="2:10">
      <c r="B104" s="4">
        <v>2019</v>
      </c>
      <c r="C104" s="4"/>
      <c r="D104" s="4" t="s">
        <v>42</v>
      </c>
      <c r="E104" s="4" t="s">
        <v>43</v>
      </c>
      <c r="F104" s="4"/>
      <c r="G104" s="4"/>
      <c r="H104" s="4"/>
      <c r="I104" s="4"/>
      <c r="J104" s="4"/>
    </row>
    <row r="105" spans="2:10">
      <c r="B105" s="4" t="s">
        <v>44</v>
      </c>
      <c r="C105" s="4" t="s">
        <v>45</v>
      </c>
      <c r="D105" s="4"/>
      <c r="E105" s="4" t="s">
        <v>46</v>
      </c>
      <c r="F105" s="4" t="s">
        <v>47</v>
      </c>
      <c r="G105" s="4" t="s">
        <v>48</v>
      </c>
      <c r="H105" s="4" t="s">
        <v>49</v>
      </c>
      <c r="I105" s="4" t="s">
        <v>50</v>
      </c>
      <c r="J105" s="4" t="s">
        <v>4</v>
      </c>
    </row>
    <row r="106" spans="2:10">
      <c r="B106" s="4">
        <v>7</v>
      </c>
      <c r="C106" s="4">
        <v>1</v>
      </c>
      <c r="D106" s="4" t="s">
        <v>51</v>
      </c>
      <c r="E106" s="4">
        <v>404250</v>
      </c>
      <c r="F106" s="4">
        <v>848</v>
      </c>
      <c r="G106" s="4">
        <v>2170</v>
      </c>
      <c r="H106" s="4">
        <v>2878</v>
      </c>
      <c r="I106" s="4">
        <v>0</v>
      </c>
      <c r="J106" s="9">
        <f>SUM(E106:I106)</f>
        <v>410146</v>
      </c>
    </row>
    <row r="107" spans="2:10">
      <c r="B107" s="4">
        <v>7</v>
      </c>
      <c r="C107" s="4">
        <v>31</v>
      </c>
      <c r="D107" s="4" t="s">
        <v>165</v>
      </c>
      <c r="E107" s="4">
        <v>3242250</v>
      </c>
      <c r="F107" s="4"/>
      <c r="G107" s="4"/>
      <c r="H107" s="4"/>
      <c r="I107" s="4"/>
      <c r="J107" s="4"/>
    </row>
    <row r="108" spans="2:10">
      <c r="B108" s="8">
        <v>7</v>
      </c>
      <c r="C108" s="8">
        <v>31</v>
      </c>
      <c r="D108" s="8" t="s">
        <v>59</v>
      </c>
      <c r="E108" s="8"/>
      <c r="F108" s="8">
        <v>16000</v>
      </c>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7" ht="19.95" spans="2:9">
      <c r="B117" s="3" t="s">
        <v>53</v>
      </c>
      <c r="C117" s="3"/>
      <c r="D117" s="3"/>
      <c r="E117" s="3"/>
      <c r="F117" s="3"/>
      <c r="G117" s="3"/>
      <c r="H117" s="3"/>
      <c r="I117" s="3"/>
    </row>
    <row r="118" spans="2:7">
      <c r="B118" t="s">
        <v>40</v>
      </c>
      <c r="G118" t="s">
        <v>41</v>
      </c>
    </row>
    <row r="119" spans="2:9">
      <c r="B119" s="4">
        <v>2019</v>
      </c>
      <c r="C119" s="4"/>
      <c r="D119" s="4" t="s">
        <v>42</v>
      </c>
      <c r="E119" s="5" t="s">
        <v>43</v>
      </c>
      <c r="F119" s="6"/>
      <c r="G119" s="6"/>
      <c r="H119" s="6"/>
      <c r="I119" s="10"/>
    </row>
    <row r="120" spans="2:9">
      <c r="B120" s="4" t="s">
        <v>44</v>
      </c>
      <c r="C120" s="4" t="s">
        <v>45</v>
      </c>
      <c r="D120" s="4"/>
      <c r="E120" s="7" t="s">
        <v>54</v>
      </c>
      <c r="F120" s="4" t="s">
        <v>47</v>
      </c>
      <c r="G120" s="4" t="s">
        <v>48</v>
      </c>
      <c r="H120" s="4" t="s">
        <v>49</v>
      </c>
      <c r="I120" s="4" t="s">
        <v>4</v>
      </c>
    </row>
    <row r="121" spans="2:9">
      <c r="B121" s="4">
        <v>7</v>
      </c>
      <c r="C121" s="4">
        <v>1</v>
      </c>
      <c r="D121" s="4" t="s">
        <v>51</v>
      </c>
      <c r="E121" s="4">
        <v>184800</v>
      </c>
      <c r="F121" s="4">
        <v>358</v>
      </c>
      <c r="G121" s="4">
        <v>850</v>
      </c>
      <c r="H121" s="4">
        <v>304</v>
      </c>
      <c r="I121" s="9">
        <f>SUM(E121:H121)</f>
        <v>186312</v>
      </c>
    </row>
    <row r="122" spans="2:9">
      <c r="B122" s="4">
        <v>7</v>
      </c>
      <c r="C122" s="4">
        <v>31</v>
      </c>
      <c r="D122" s="4" t="s">
        <v>59</v>
      </c>
      <c r="E122" s="4"/>
      <c r="F122" s="4">
        <v>12800</v>
      </c>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2" ht="19.95" spans="2:9">
      <c r="B132" s="3" t="s">
        <v>55</v>
      </c>
      <c r="C132" s="3"/>
      <c r="D132" s="3"/>
      <c r="E132" s="3"/>
      <c r="F132" s="3"/>
      <c r="G132" s="3"/>
      <c r="H132" s="3"/>
      <c r="I132" s="3"/>
    </row>
    <row r="133" spans="2:7">
      <c r="B133" t="s">
        <v>40</v>
      </c>
      <c r="G133" t="s">
        <v>41</v>
      </c>
    </row>
    <row r="134" spans="2:9">
      <c r="B134" s="4">
        <v>2019</v>
      </c>
      <c r="C134" s="4"/>
      <c r="D134" s="4" t="s">
        <v>42</v>
      </c>
      <c r="E134" s="5" t="s">
        <v>43</v>
      </c>
      <c r="F134" s="6"/>
      <c r="G134" s="6"/>
      <c r="H134" s="6"/>
      <c r="I134" s="10"/>
    </row>
    <row r="135" spans="2:9">
      <c r="B135" s="4" t="s">
        <v>44</v>
      </c>
      <c r="C135" s="4" t="s">
        <v>45</v>
      </c>
      <c r="D135" s="4"/>
      <c r="E135" s="7" t="s">
        <v>54</v>
      </c>
      <c r="F135" s="4" t="s">
        <v>47</v>
      </c>
      <c r="G135" s="4" t="s">
        <v>48</v>
      </c>
      <c r="H135" s="4" t="s">
        <v>49</v>
      </c>
      <c r="I135" s="4" t="s">
        <v>4</v>
      </c>
    </row>
    <row r="136" spans="2:9">
      <c r="B136" s="4">
        <v>7</v>
      </c>
      <c r="C136" s="4">
        <v>1</v>
      </c>
      <c r="D136" s="4" t="s">
        <v>51</v>
      </c>
      <c r="E136" s="4">
        <v>94500</v>
      </c>
      <c r="F136" s="4">
        <v>411.2</v>
      </c>
      <c r="G136" s="4">
        <v>1544</v>
      </c>
      <c r="H136" s="4">
        <v>689.6</v>
      </c>
      <c r="I136" s="9">
        <f>SUM(E136:H136)</f>
        <v>97144.8</v>
      </c>
    </row>
    <row r="137" spans="2:9">
      <c r="B137" s="4">
        <v>7</v>
      </c>
      <c r="C137" s="4">
        <v>31</v>
      </c>
      <c r="D137" s="4" t="s">
        <v>59</v>
      </c>
      <c r="E137" s="4"/>
      <c r="F137" s="4">
        <v>19200</v>
      </c>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7" ht="19.95" spans="2:9">
      <c r="B147" s="3" t="s">
        <v>56</v>
      </c>
      <c r="C147" s="3"/>
      <c r="D147" s="3"/>
      <c r="E147" s="3"/>
      <c r="F147" s="3"/>
      <c r="G147" s="3"/>
      <c r="H147" s="3"/>
      <c r="I147" s="3"/>
    </row>
    <row r="148" spans="7:7">
      <c r="G148" t="s">
        <v>41</v>
      </c>
    </row>
    <row r="149" spans="2:9">
      <c r="B149" s="4">
        <v>2019</v>
      </c>
      <c r="C149" s="4"/>
      <c r="D149" s="4" t="s">
        <v>42</v>
      </c>
      <c r="E149" s="5" t="s">
        <v>43</v>
      </c>
      <c r="F149" s="6"/>
      <c r="G149" s="6"/>
      <c r="H149" s="6"/>
      <c r="I149" s="10"/>
    </row>
    <row r="150" spans="2:9">
      <c r="B150" s="4" t="s">
        <v>44</v>
      </c>
      <c r="C150" s="4" t="s">
        <v>45</v>
      </c>
      <c r="D150" s="4"/>
      <c r="E150" s="7" t="s">
        <v>57</v>
      </c>
      <c r="F150" s="4" t="s">
        <v>58</v>
      </c>
      <c r="G150" s="4" t="s">
        <v>59</v>
      </c>
      <c r="H150" s="4" t="s">
        <v>60</v>
      </c>
      <c r="I150" s="4" t="s">
        <v>4</v>
      </c>
    </row>
    <row r="151" spans="2:9">
      <c r="B151" s="4">
        <v>7</v>
      </c>
      <c r="C151" s="4">
        <v>31</v>
      </c>
      <c r="D151" s="4" t="s">
        <v>59</v>
      </c>
      <c r="E151" s="4"/>
      <c r="F151" s="4"/>
      <c r="G151" s="4">
        <v>20000</v>
      </c>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3" ht="19.95" spans="2:9">
      <c r="B163" s="3" t="s">
        <v>61</v>
      </c>
      <c r="C163" s="3"/>
      <c r="D163" s="3"/>
      <c r="E163" s="3"/>
      <c r="F163" s="3"/>
      <c r="G163" s="3"/>
      <c r="H163" s="3"/>
      <c r="I163" s="3"/>
    </row>
    <row r="164" spans="7:7">
      <c r="G164" t="s">
        <v>41</v>
      </c>
    </row>
    <row r="165" spans="2:9">
      <c r="B165" s="4">
        <v>2019</v>
      </c>
      <c r="C165" s="4"/>
      <c r="D165" s="4" t="s">
        <v>42</v>
      </c>
      <c r="E165" s="5" t="s">
        <v>43</v>
      </c>
      <c r="F165" s="6"/>
      <c r="G165" s="6"/>
      <c r="H165" s="6"/>
      <c r="I165" s="10"/>
    </row>
    <row r="166" spans="2:9">
      <c r="B166" s="4" t="s">
        <v>44</v>
      </c>
      <c r="C166" s="4" t="s">
        <v>45</v>
      </c>
      <c r="D166" s="4"/>
      <c r="E166" s="7" t="s">
        <v>57</v>
      </c>
      <c r="F166" s="4" t="s">
        <v>58</v>
      </c>
      <c r="G166" s="4" t="s">
        <v>59</v>
      </c>
      <c r="H166" s="4" t="s">
        <v>60</v>
      </c>
      <c r="I166" s="4" t="s">
        <v>4</v>
      </c>
    </row>
    <row r="167" spans="2:9">
      <c r="B167" s="4">
        <v>7</v>
      </c>
      <c r="C167" s="4">
        <v>31</v>
      </c>
      <c r="D167" s="4" t="s">
        <v>59</v>
      </c>
      <c r="E167" s="4"/>
      <c r="F167" s="4"/>
      <c r="G167" s="4">
        <v>12000</v>
      </c>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8" ht="19.95" spans="2:9">
      <c r="B178" s="3" t="s">
        <v>62</v>
      </c>
      <c r="C178" s="3"/>
      <c r="D178" s="3"/>
      <c r="E178" s="3"/>
      <c r="F178" s="3"/>
      <c r="G178" s="3"/>
      <c r="H178" s="3"/>
      <c r="I178" s="3"/>
    </row>
    <row r="179" spans="7:7">
      <c r="G179" t="s">
        <v>41</v>
      </c>
    </row>
    <row r="180" spans="2:10">
      <c r="B180" s="4">
        <v>2019</v>
      </c>
      <c r="C180" s="4"/>
      <c r="D180" s="4" t="s">
        <v>42</v>
      </c>
      <c r="E180" s="4" t="s">
        <v>43</v>
      </c>
      <c r="F180" s="4"/>
      <c r="G180" s="4"/>
      <c r="H180" s="4"/>
      <c r="I180" s="4"/>
      <c r="J180" s="4"/>
    </row>
    <row r="181" spans="2:10">
      <c r="B181" s="4" t="s">
        <v>44</v>
      </c>
      <c r="C181" s="4" t="s">
        <v>45</v>
      </c>
      <c r="D181" s="4"/>
      <c r="E181" s="7" t="s">
        <v>57</v>
      </c>
      <c r="F181" s="4" t="s">
        <v>58</v>
      </c>
      <c r="G181" s="4" t="s">
        <v>59</v>
      </c>
      <c r="H181" s="4" t="s">
        <v>63</v>
      </c>
      <c r="I181" s="4" t="s">
        <v>60</v>
      </c>
      <c r="J181" s="4" t="s">
        <v>4</v>
      </c>
    </row>
    <row r="182" spans="2:10">
      <c r="B182" s="4">
        <v>7</v>
      </c>
      <c r="C182" s="4">
        <v>31</v>
      </c>
      <c r="D182" s="4" t="s">
        <v>59</v>
      </c>
      <c r="E182" s="4"/>
      <c r="F182" s="4"/>
      <c r="G182" s="4">
        <v>4000</v>
      </c>
      <c r="H182" s="4"/>
      <c r="I182" s="4"/>
      <c r="J182" s="12"/>
    </row>
    <row r="183" spans="2:10">
      <c r="B183" s="4"/>
      <c r="C183" s="4"/>
      <c r="D183" s="4"/>
      <c r="E183" s="4"/>
      <c r="F183" s="4"/>
      <c r="G183" s="4"/>
      <c r="H183" s="4"/>
      <c r="I183" s="4"/>
      <c r="J183" s="12"/>
    </row>
    <row r="184" spans="2:10">
      <c r="B184" s="4"/>
      <c r="C184" s="4"/>
      <c r="D184" s="4"/>
      <c r="E184" s="4"/>
      <c r="F184" s="4"/>
      <c r="G184" s="4"/>
      <c r="H184" s="4"/>
      <c r="I184" s="4"/>
      <c r="J184" s="12"/>
    </row>
    <row r="185" spans="2:10">
      <c r="B185" s="4"/>
      <c r="C185" s="4"/>
      <c r="D185" s="4"/>
      <c r="E185" s="4"/>
      <c r="F185" s="4"/>
      <c r="G185" s="4"/>
      <c r="H185" s="4"/>
      <c r="I185" s="4"/>
      <c r="J185" s="12"/>
    </row>
    <row r="186" spans="2:10">
      <c r="B186" s="4"/>
      <c r="C186" s="4"/>
      <c r="D186" s="4"/>
      <c r="E186" s="4"/>
      <c r="F186" s="4"/>
      <c r="G186" s="4"/>
      <c r="H186" s="4"/>
      <c r="I186" s="4"/>
      <c r="J186" s="12"/>
    </row>
    <row r="187" spans="2:10">
      <c r="B187" s="4"/>
      <c r="C187" s="4"/>
      <c r="D187" s="4"/>
      <c r="E187" s="4"/>
      <c r="F187" s="4"/>
      <c r="G187" s="4"/>
      <c r="H187" s="4"/>
      <c r="I187" s="4"/>
      <c r="J187" s="12"/>
    </row>
    <row r="188" spans="2:10">
      <c r="B188" s="4"/>
      <c r="C188" s="4"/>
      <c r="D188" s="4"/>
      <c r="E188" s="4"/>
      <c r="F188" s="4"/>
      <c r="G188" s="4"/>
      <c r="H188" s="4"/>
      <c r="I188" s="4"/>
      <c r="J188" s="12"/>
    </row>
    <row r="189" spans="2:10">
      <c r="B189" s="4"/>
      <c r="C189" s="4"/>
      <c r="D189" s="4"/>
      <c r="E189" s="4"/>
      <c r="F189" s="4"/>
      <c r="G189" s="4"/>
      <c r="H189" s="4"/>
      <c r="I189" s="4"/>
      <c r="J189" s="12"/>
    </row>
    <row r="190" spans="2:10">
      <c r="B190" s="4"/>
      <c r="C190" s="4"/>
      <c r="D190" s="4"/>
      <c r="E190" s="4"/>
      <c r="F190" s="4"/>
      <c r="G190" s="4"/>
      <c r="H190" s="4"/>
      <c r="I190" s="4"/>
      <c r="J190" s="12"/>
    </row>
    <row r="194" ht="19.95" spans="2:9">
      <c r="B194" s="3" t="s">
        <v>64</v>
      </c>
      <c r="C194" s="3"/>
      <c r="D194" s="3"/>
      <c r="E194" s="3"/>
      <c r="F194" s="3"/>
      <c r="G194" s="3"/>
      <c r="H194" s="3"/>
      <c r="I194" s="3"/>
    </row>
    <row r="195" spans="7:7">
      <c r="G195" t="s">
        <v>41</v>
      </c>
    </row>
    <row r="196" spans="2:10">
      <c r="B196" s="4">
        <v>2019</v>
      </c>
      <c r="C196" s="4"/>
      <c r="D196" s="4" t="s">
        <v>42</v>
      </c>
      <c r="E196" s="4" t="s">
        <v>43</v>
      </c>
      <c r="F196" s="4"/>
      <c r="G196" s="4"/>
      <c r="H196" s="4"/>
      <c r="I196" s="4"/>
      <c r="J196" s="4"/>
    </row>
    <row r="197" spans="2:10">
      <c r="B197" s="4" t="s">
        <v>44</v>
      </c>
      <c r="C197" s="4" t="s">
        <v>45</v>
      </c>
      <c r="D197" s="4"/>
      <c r="E197" s="7" t="s">
        <v>57</v>
      </c>
      <c r="F197" s="4" t="s">
        <v>58</v>
      </c>
      <c r="G197" s="4" t="s">
        <v>59</v>
      </c>
      <c r="H197" s="4" t="s">
        <v>63</v>
      </c>
      <c r="I197" s="4" t="s">
        <v>60</v>
      </c>
      <c r="J197" s="4" t="s">
        <v>4</v>
      </c>
    </row>
    <row r="198" spans="2:10">
      <c r="B198" s="4">
        <v>7</v>
      </c>
      <c r="C198" s="4">
        <v>31</v>
      </c>
      <c r="D198" s="4" t="s">
        <v>59</v>
      </c>
      <c r="E198" s="4"/>
      <c r="F198" s="4"/>
      <c r="G198" s="4">
        <v>3200</v>
      </c>
      <c r="H198" s="4"/>
      <c r="I198" s="4"/>
      <c r="J198" s="12"/>
    </row>
    <row r="199" spans="2:10">
      <c r="B199" s="4"/>
      <c r="C199" s="4"/>
      <c r="D199" s="4"/>
      <c r="E199" s="4"/>
      <c r="F199" s="4"/>
      <c r="G199" s="4"/>
      <c r="H199" s="4"/>
      <c r="I199" s="4"/>
      <c r="J199" s="12"/>
    </row>
    <row r="200" spans="2:10">
      <c r="B200" s="4"/>
      <c r="C200" s="4"/>
      <c r="D200" s="4"/>
      <c r="E200" s="4"/>
      <c r="F200" s="4"/>
      <c r="G200" s="4"/>
      <c r="H200" s="4"/>
      <c r="I200" s="4"/>
      <c r="J200" s="12"/>
    </row>
    <row r="201" spans="2:10">
      <c r="B201" s="4"/>
      <c r="C201" s="4"/>
      <c r="D201" s="4"/>
      <c r="E201" s="4"/>
      <c r="F201" s="4"/>
      <c r="G201" s="4"/>
      <c r="H201" s="4"/>
      <c r="I201" s="4"/>
      <c r="J201" s="12"/>
    </row>
    <row r="202" spans="2:10">
      <c r="B202" s="4"/>
      <c r="C202" s="4"/>
      <c r="D202" s="4"/>
      <c r="E202" s="4"/>
      <c r="F202" s="4"/>
      <c r="G202" s="4"/>
      <c r="H202" s="4"/>
      <c r="I202" s="4"/>
      <c r="J202" s="12"/>
    </row>
    <row r="203" spans="2:10">
      <c r="B203" s="4"/>
      <c r="C203" s="4"/>
      <c r="D203" s="4"/>
      <c r="E203" s="4"/>
      <c r="F203" s="4"/>
      <c r="G203" s="4"/>
      <c r="H203" s="4"/>
      <c r="I203" s="4"/>
      <c r="J203" s="12"/>
    </row>
    <row r="204" spans="2:10">
      <c r="B204" s="4"/>
      <c r="C204" s="4"/>
      <c r="D204" s="4"/>
      <c r="E204" s="4"/>
      <c r="F204" s="4"/>
      <c r="G204" s="4"/>
      <c r="H204" s="4"/>
      <c r="I204" s="4"/>
      <c r="J204" s="12"/>
    </row>
    <row r="205" spans="2:10">
      <c r="B205" s="4"/>
      <c r="C205" s="4"/>
      <c r="D205" s="4"/>
      <c r="E205" s="4"/>
      <c r="F205" s="4"/>
      <c r="G205" s="4"/>
      <c r="H205" s="4"/>
      <c r="I205" s="4"/>
      <c r="J205" s="12"/>
    </row>
    <row r="206" spans="2:10">
      <c r="B206" s="4"/>
      <c r="C206" s="4"/>
      <c r="D206" s="4"/>
      <c r="E206" s="4"/>
      <c r="F206" s="4"/>
      <c r="G206" s="4"/>
      <c r="H206" s="4"/>
      <c r="I206" s="4"/>
      <c r="J206" s="12"/>
    </row>
  </sheetData>
  <mergeCells count="50">
    <mergeCell ref="A6:E6"/>
    <mergeCell ref="A7:E7"/>
    <mergeCell ref="A13:B13"/>
    <mergeCell ref="A14:B14"/>
    <mergeCell ref="A15:B15"/>
    <mergeCell ref="A16:B16"/>
    <mergeCell ref="A17:B17"/>
    <mergeCell ref="A24:C24"/>
    <mergeCell ref="A31:C31"/>
    <mergeCell ref="A47:E47"/>
    <mergeCell ref="A48:E48"/>
    <mergeCell ref="A49:B49"/>
    <mergeCell ref="A59:B59"/>
    <mergeCell ref="A60:B60"/>
    <mergeCell ref="A64:B64"/>
    <mergeCell ref="B87:J87"/>
    <mergeCell ref="B89:C89"/>
    <mergeCell ref="E89:J89"/>
    <mergeCell ref="B102:J102"/>
    <mergeCell ref="B104:C104"/>
    <mergeCell ref="E104:J104"/>
    <mergeCell ref="B117:I117"/>
    <mergeCell ref="B119:C119"/>
    <mergeCell ref="E119:I119"/>
    <mergeCell ref="B132:I132"/>
    <mergeCell ref="B134:C134"/>
    <mergeCell ref="E134:I134"/>
    <mergeCell ref="B147:I147"/>
    <mergeCell ref="B149:C149"/>
    <mergeCell ref="E149:I149"/>
    <mergeCell ref="B163:I163"/>
    <mergeCell ref="B165:C165"/>
    <mergeCell ref="E165:I165"/>
    <mergeCell ref="B178:I178"/>
    <mergeCell ref="B180:C180"/>
    <mergeCell ref="E180:J180"/>
    <mergeCell ref="B194:I194"/>
    <mergeCell ref="B196:C196"/>
    <mergeCell ref="E196:J196"/>
    <mergeCell ref="A50:A55"/>
    <mergeCell ref="A56:A58"/>
    <mergeCell ref="A61:A63"/>
    <mergeCell ref="D89:D90"/>
    <mergeCell ref="D104:D105"/>
    <mergeCell ref="D119:D120"/>
    <mergeCell ref="D134:D135"/>
    <mergeCell ref="D149:D150"/>
    <mergeCell ref="D165:D166"/>
    <mergeCell ref="D180:D181"/>
    <mergeCell ref="D196:D19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6"/>
  <sheetViews>
    <sheetView zoomScale="85" zoomScaleNormal="85" topLeftCell="A133" workbookViewId="0">
      <selection activeCell="A4" sqref="$A4:$XFD123"/>
    </sheetView>
  </sheetViews>
  <sheetFormatPr defaultColWidth="8.88073394495413" defaultRowHeight="14.5"/>
  <cols>
    <col min="2" max="2" width="14.9908256880734"/>
  </cols>
  <sheetData>
    <row r="1" spans="1:1">
      <c r="A1" s="1" t="s">
        <v>213</v>
      </c>
    </row>
    <row r="2" spans="1:1">
      <c r="A2" s="1"/>
    </row>
    <row r="3" spans="1:1">
      <c r="A3" s="2" t="s">
        <v>214</v>
      </c>
    </row>
    <row r="5" spans="2:2">
      <c r="B5" t="s">
        <v>215</v>
      </c>
    </row>
    <row r="6" spans="2:2">
      <c r="B6" s="70">
        <v>43677</v>
      </c>
    </row>
    <row r="7" spans="1:5">
      <c r="A7" s="12" t="s">
        <v>170</v>
      </c>
      <c r="B7" s="12" t="s">
        <v>13</v>
      </c>
      <c r="C7" s="12" t="s">
        <v>216</v>
      </c>
      <c r="D7" s="12" t="s">
        <v>217</v>
      </c>
      <c r="E7" s="12" t="s">
        <v>4</v>
      </c>
    </row>
    <row r="8" spans="1:5">
      <c r="A8" s="65" t="s">
        <v>15</v>
      </c>
      <c r="B8" s="12" t="s">
        <v>171</v>
      </c>
      <c r="C8" s="12">
        <v>100000</v>
      </c>
      <c r="D8" s="12">
        <v>10000</v>
      </c>
      <c r="E8" s="17">
        <f>SUM(C8:D8)</f>
        <v>110000</v>
      </c>
    </row>
    <row r="9" spans="1:5">
      <c r="A9" s="66"/>
      <c r="B9" s="12" t="s">
        <v>218</v>
      </c>
      <c r="C9" s="12">
        <v>20000</v>
      </c>
      <c r="D9" s="12">
        <v>2000</v>
      </c>
      <c r="E9" s="17">
        <f t="shared" ref="E9:E18" si="0">SUM(C9:D9)</f>
        <v>22000</v>
      </c>
    </row>
    <row r="10" spans="1:5">
      <c r="A10" s="67"/>
      <c r="B10" s="12" t="s">
        <v>149</v>
      </c>
      <c r="C10" s="17">
        <f>SUM(C8:C9)</f>
        <v>120000</v>
      </c>
      <c r="D10" s="17">
        <f>SUM(D8:D9)</f>
        <v>12000</v>
      </c>
      <c r="E10" s="17">
        <f t="shared" si="0"/>
        <v>132000</v>
      </c>
    </row>
    <row r="11" spans="1:5">
      <c r="A11" s="65" t="s">
        <v>157</v>
      </c>
      <c r="B11" s="12" t="s">
        <v>171</v>
      </c>
      <c r="C11" s="12">
        <v>130000</v>
      </c>
      <c r="D11" s="12">
        <v>13000</v>
      </c>
      <c r="E11" s="17">
        <f t="shared" si="0"/>
        <v>143000</v>
      </c>
    </row>
    <row r="12" spans="1:5">
      <c r="A12" s="66"/>
      <c r="B12" s="12" t="s">
        <v>218</v>
      </c>
      <c r="C12" s="12">
        <v>20000</v>
      </c>
      <c r="D12" s="12">
        <v>2000</v>
      </c>
      <c r="E12" s="17">
        <f t="shared" si="0"/>
        <v>22000</v>
      </c>
    </row>
    <row r="13" spans="1:5">
      <c r="A13" s="67"/>
      <c r="B13" s="12" t="s">
        <v>149</v>
      </c>
      <c r="C13" s="17">
        <f>SUM(C11:C12)</f>
        <v>150000</v>
      </c>
      <c r="D13" s="17">
        <f>SUM(D11:D12)</f>
        <v>15000</v>
      </c>
      <c r="E13" s="17">
        <f t="shared" si="0"/>
        <v>165000</v>
      </c>
    </row>
    <row r="14" spans="1:5">
      <c r="A14" s="4" t="s">
        <v>153</v>
      </c>
      <c r="B14" s="12"/>
      <c r="C14" s="12">
        <v>40000</v>
      </c>
      <c r="D14" s="12">
        <v>4000</v>
      </c>
      <c r="E14" s="17">
        <f t="shared" si="0"/>
        <v>44000</v>
      </c>
    </row>
    <row r="15" spans="1:5">
      <c r="A15" s="4" t="s">
        <v>154</v>
      </c>
      <c r="B15" s="12" t="s">
        <v>154</v>
      </c>
      <c r="C15" s="12">
        <v>25000</v>
      </c>
      <c r="D15" s="12">
        <v>2500</v>
      </c>
      <c r="E15" s="17">
        <f t="shared" si="0"/>
        <v>27500</v>
      </c>
    </row>
    <row r="16" spans="1:5">
      <c r="A16" s="4" t="s">
        <v>173</v>
      </c>
      <c r="B16" s="12" t="s">
        <v>173</v>
      </c>
      <c r="C16" s="12">
        <v>60000</v>
      </c>
      <c r="D16" s="12">
        <v>6000</v>
      </c>
      <c r="E16" s="17">
        <f t="shared" si="0"/>
        <v>66000</v>
      </c>
    </row>
    <row r="17" spans="1:5">
      <c r="A17" s="4" t="s">
        <v>174</v>
      </c>
      <c r="B17" s="12" t="s">
        <v>174</v>
      </c>
      <c r="C17" s="12">
        <v>80000</v>
      </c>
      <c r="D17" s="12">
        <v>8000</v>
      </c>
      <c r="E17" s="17">
        <f t="shared" si="0"/>
        <v>88000</v>
      </c>
    </row>
    <row r="18" spans="1:5">
      <c r="A18" s="4" t="s">
        <v>4</v>
      </c>
      <c r="B18" s="12" t="s">
        <v>4</v>
      </c>
      <c r="C18" s="17">
        <f>C10+C13+SUM(C14:C17)</f>
        <v>475000</v>
      </c>
      <c r="D18" s="17">
        <f>D10+D13+SUM(D14:D17)</f>
        <v>47500</v>
      </c>
      <c r="E18" s="17">
        <f t="shared" si="0"/>
        <v>522500</v>
      </c>
    </row>
    <row r="20" spans="1:1">
      <c r="A20" s="1"/>
    </row>
    <row r="21" spans="1:1">
      <c r="A21" s="2" t="s">
        <v>219</v>
      </c>
    </row>
    <row r="23" spans="1:1">
      <c r="A23" s="1" t="s">
        <v>176</v>
      </c>
    </row>
    <row r="25" spans="1:4">
      <c r="A25" s="4" t="s">
        <v>177</v>
      </c>
      <c r="B25" s="4"/>
      <c r="C25" s="4"/>
      <c r="D25" s="12" t="s">
        <v>178</v>
      </c>
    </row>
    <row r="26" spans="1:4">
      <c r="A26" s="12" t="s">
        <v>179</v>
      </c>
      <c r="B26" s="12"/>
      <c r="C26" s="12"/>
      <c r="D26" s="12">
        <v>4000</v>
      </c>
    </row>
    <row r="27" spans="1:4">
      <c r="A27" s="12" t="s">
        <v>180</v>
      </c>
      <c r="B27" s="12" t="s">
        <v>181</v>
      </c>
      <c r="C27" s="12"/>
      <c r="D27" s="12">
        <v>2400</v>
      </c>
    </row>
    <row r="28" spans="1:4">
      <c r="A28" s="12"/>
      <c r="B28" s="12" t="s">
        <v>182</v>
      </c>
      <c r="C28" s="12"/>
      <c r="D28" s="12">
        <v>100</v>
      </c>
    </row>
    <row r="29" spans="1:4">
      <c r="A29" s="12" t="s">
        <v>183</v>
      </c>
      <c r="B29" s="12"/>
      <c r="C29" s="12"/>
      <c r="D29" s="12">
        <v>2000</v>
      </c>
    </row>
    <row r="30" spans="1:4">
      <c r="A30" s="12" t="s">
        <v>180</v>
      </c>
      <c r="B30" s="12" t="s">
        <v>184</v>
      </c>
      <c r="C30" s="12"/>
      <c r="D30" s="12">
        <v>800</v>
      </c>
    </row>
    <row r="31" spans="1:4">
      <c r="A31" s="12"/>
      <c r="B31" s="12" t="s">
        <v>185</v>
      </c>
      <c r="C31" s="12"/>
      <c r="D31" s="12">
        <v>1200</v>
      </c>
    </row>
    <row r="32" spans="1:4">
      <c r="A32" s="56" t="s">
        <v>4</v>
      </c>
      <c r="B32" s="57"/>
      <c r="C32" s="58"/>
      <c r="D32" s="12">
        <f>D26+D29</f>
        <v>6000</v>
      </c>
    </row>
    <row r="34" spans="1:1">
      <c r="A34" s="1" t="s">
        <v>220</v>
      </c>
    </row>
    <row r="35" spans="1:1">
      <c r="A35" s="1" t="s">
        <v>221</v>
      </c>
    </row>
    <row r="36" spans="1:1">
      <c r="A36" s="1" t="s">
        <v>222</v>
      </c>
    </row>
    <row r="37" spans="1:1">
      <c r="A37" s="1" t="s">
        <v>223</v>
      </c>
    </row>
    <row r="38" spans="1:1">
      <c r="A38" s="1" t="s">
        <v>224</v>
      </c>
    </row>
    <row r="39" spans="1:1">
      <c r="A39" s="1" t="s">
        <v>225</v>
      </c>
    </row>
    <row r="40" spans="1:1">
      <c r="A40" s="1" t="s">
        <v>226</v>
      </c>
    </row>
    <row r="41" spans="1:1">
      <c r="A41" s="1" t="s">
        <v>227</v>
      </c>
    </row>
    <row r="42" spans="1:1">
      <c r="A42" s="1" t="s">
        <v>228</v>
      </c>
    </row>
    <row r="45" spans="1:1">
      <c r="A45" s="1"/>
    </row>
    <row r="46" spans="1:1">
      <c r="A46" s="2" t="s">
        <v>229</v>
      </c>
    </row>
    <row r="48" spans="1:5">
      <c r="A48" s="5" t="s">
        <v>230</v>
      </c>
      <c r="B48" s="6"/>
      <c r="C48" s="6"/>
      <c r="D48" s="6"/>
      <c r="E48" s="10"/>
    </row>
    <row r="49" spans="1:5">
      <c r="A49" s="71">
        <v>43677</v>
      </c>
      <c r="B49" s="72"/>
      <c r="C49" s="72"/>
      <c r="D49" s="72"/>
      <c r="E49" s="73"/>
    </row>
    <row r="50" spans="1:5">
      <c r="A50" s="4" t="s">
        <v>145</v>
      </c>
      <c r="B50" s="4"/>
      <c r="C50" s="4" t="s">
        <v>146</v>
      </c>
      <c r="D50" s="4" t="s">
        <v>147</v>
      </c>
      <c r="E50" s="4" t="s">
        <v>4</v>
      </c>
    </row>
    <row r="51" spans="1:5">
      <c r="A51" s="65" t="s">
        <v>148</v>
      </c>
      <c r="B51" s="12" t="s">
        <v>16</v>
      </c>
      <c r="C51" s="12"/>
      <c r="D51" s="12">
        <v>66000</v>
      </c>
      <c r="E51" s="17">
        <f t="shared" ref="E51:E64" si="1">SUM(C51:D51)</f>
        <v>66000</v>
      </c>
    </row>
    <row r="52" spans="1:5">
      <c r="A52" s="66"/>
      <c r="B52" s="12" t="s">
        <v>18</v>
      </c>
      <c r="C52" s="12"/>
      <c r="D52" s="12">
        <v>44000</v>
      </c>
      <c r="E52" s="17">
        <f t="shared" si="1"/>
        <v>44000</v>
      </c>
    </row>
    <row r="53" spans="1:5">
      <c r="A53" s="66"/>
      <c r="B53" s="12" t="s">
        <v>149</v>
      </c>
      <c r="C53" s="17">
        <f>SUM(C51:C52)</f>
        <v>0</v>
      </c>
      <c r="D53" s="17">
        <f>SUM(D51:D52)</f>
        <v>110000</v>
      </c>
      <c r="E53" s="17">
        <f t="shared" si="1"/>
        <v>110000</v>
      </c>
    </row>
    <row r="54" spans="1:5">
      <c r="A54" s="66"/>
      <c r="B54" s="12" t="s">
        <v>150</v>
      </c>
      <c r="C54" s="12"/>
      <c r="D54" s="12">
        <v>57200</v>
      </c>
      <c r="E54" s="17">
        <f t="shared" si="1"/>
        <v>57200</v>
      </c>
    </row>
    <row r="55" spans="1:5">
      <c r="A55" s="66"/>
      <c r="B55" s="12" t="s">
        <v>151</v>
      </c>
      <c r="C55" s="12"/>
      <c r="D55" s="12">
        <v>85800</v>
      </c>
      <c r="E55" s="17">
        <f t="shared" si="1"/>
        <v>85800</v>
      </c>
    </row>
    <row r="56" spans="1:5">
      <c r="A56" s="67"/>
      <c r="B56" s="12" t="s">
        <v>149</v>
      </c>
      <c r="C56" s="17">
        <f>C54+C55</f>
        <v>0</v>
      </c>
      <c r="D56" s="17">
        <f>D54+D55</f>
        <v>143000</v>
      </c>
      <c r="E56" s="17">
        <f t="shared" si="1"/>
        <v>143000</v>
      </c>
    </row>
    <row r="57" spans="1:5">
      <c r="A57" s="65" t="s">
        <v>152</v>
      </c>
      <c r="B57" s="12" t="s">
        <v>153</v>
      </c>
      <c r="C57" s="12">
        <v>44000</v>
      </c>
      <c r="D57" s="12"/>
      <c r="E57" s="17">
        <f t="shared" si="1"/>
        <v>44000</v>
      </c>
    </row>
    <row r="58" spans="1:5">
      <c r="A58" s="66"/>
      <c r="B58" s="12" t="s">
        <v>154</v>
      </c>
      <c r="C58" s="12">
        <v>27500</v>
      </c>
      <c r="D58" s="12"/>
      <c r="E58" s="17">
        <f t="shared" si="1"/>
        <v>27500</v>
      </c>
    </row>
    <row r="59" spans="1:5">
      <c r="A59" s="67"/>
      <c r="B59" s="12" t="s">
        <v>149</v>
      </c>
      <c r="C59" s="17">
        <f>C57+C58</f>
        <v>71500</v>
      </c>
      <c r="D59" s="17">
        <f>D57+D58</f>
        <v>0</v>
      </c>
      <c r="E59" s="17">
        <f t="shared" si="1"/>
        <v>71500</v>
      </c>
    </row>
    <row r="60" spans="1:5">
      <c r="A60" s="4" t="s">
        <v>155</v>
      </c>
      <c r="B60" s="4"/>
      <c r="C60" s="12">
        <v>66000</v>
      </c>
      <c r="D60" s="12"/>
      <c r="E60" s="17">
        <f t="shared" si="1"/>
        <v>66000</v>
      </c>
    </row>
    <row r="61" spans="1:5">
      <c r="A61" s="4" t="s">
        <v>156</v>
      </c>
      <c r="B61" s="4"/>
      <c r="C61" s="12">
        <v>88000</v>
      </c>
      <c r="D61" s="12"/>
      <c r="E61" s="17">
        <f t="shared" si="1"/>
        <v>88000</v>
      </c>
    </row>
    <row r="62" spans="1:5">
      <c r="A62" s="4" t="s">
        <v>49</v>
      </c>
      <c r="B62" s="12" t="s">
        <v>15</v>
      </c>
      <c r="C62" s="12">
        <v>22000</v>
      </c>
      <c r="D62" s="12"/>
      <c r="E62" s="17">
        <f t="shared" si="1"/>
        <v>22000</v>
      </c>
    </row>
    <row r="63" spans="1:5">
      <c r="A63" s="4"/>
      <c r="B63" s="12" t="s">
        <v>157</v>
      </c>
      <c r="C63" s="12">
        <v>22000</v>
      </c>
      <c r="D63" s="12"/>
      <c r="E63" s="17">
        <f t="shared" si="1"/>
        <v>22000</v>
      </c>
    </row>
    <row r="64" spans="1:5">
      <c r="A64" s="4"/>
      <c r="B64" s="12" t="s">
        <v>149</v>
      </c>
      <c r="C64" s="17">
        <f>C62+C63</f>
        <v>44000</v>
      </c>
      <c r="D64" s="17">
        <f>D62+D63</f>
        <v>0</v>
      </c>
      <c r="E64" s="17">
        <f t="shared" si="1"/>
        <v>44000</v>
      </c>
    </row>
    <row r="65" spans="1:5">
      <c r="A65" s="4" t="s">
        <v>4</v>
      </c>
      <c r="B65" s="4"/>
      <c r="C65" s="17">
        <f>C53+C56+C59+C60+C61+C64</f>
        <v>269500</v>
      </c>
      <c r="D65" s="17">
        <f>D53+D56+D59+D60+D61+D64</f>
        <v>253000</v>
      </c>
      <c r="E65" s="17">
        <f>E53+E56+E59+E60+E61+E64</f>
        <v>522500</v>
      </c>
    </row>
    <row r="67" spans="1:1">
      <c r="A67" s="1"/>
    </row>
    <row r="68" spans="1:1">
      <c r="A68" s="2" t="s">
        <v>231</v>
      </c>
    </row>
    <row r="69" spans="1:1">
      <c r="A69" s="1" t="s">
        <v>232</v>
      </c>
    </row>
    <row r="70" spans="2:2">
      <c r="B70" s="1" t="s">
        <v>233</v>
      </c>
    </row>
    <row r="71" spans="2:2">
      <c r="B71" s="1" t="s">
        <v>234</v>
      </c>
    </row>
    <row r="72" spans="2:2">
      <c r="B72" s="1" t="s">
        <v>235</v>
      </c>
    </row>
    <row r="73" spans="1:1">
      <c r="A73" s="1" t="s">
        <v>236</v>
      </c>
    </row>
    <row r="74" spans="2:2">
      <c r="B74" s="1" t="s">
        <v>237</v>
      </c>
    </row>
    <row r="75" spans="1:1">
      <c r="A75" s="1" t="s">
        <v>238</v>
      </c>
    </row>
    <row r="76" spans="2:2">
      <c r="B76" s="1" t="s">
        <v>239</v>
      </c>
    </row>
    <row r="77" spans="1:1">
      <c r="A77" s="1" t="s">
        <v>240</v>
      </c>
    </row>
    <row r="78" spans="1:1">
      <c r="A78" s="1" t="s">
        <v>241</v>
      </c>
    </row>
    <row r="79" spans="1:1">
      <c r="A79" s="1" t="s">
        <v>242</v>
      </c>
    </row>
    <row r="80" spans="2:2">
      <c r="B80" s="1" t="s">
        <v>243</v>
      </c>
    </row>
    <row r="83" spans="1:1">
      <c r="A83" s="1"/>
    </row>
    <row r="84" spans="1:1">
      <c r="A84" s="2" t="s">
        <v>244</v>
      </c>
    </row>
    <row r="85" spans="1:1">
      <c r="A85" s="1" t="s">
        <v>212</v>
      </c>
    </row>
    <row r="87" ht="19.95" spans="2:10">
      <c r="B87" s="3" t="s">
        <v>39</v>
      </c>
      <c r="C87" s="3"/>
      <c r="D87" s="3"/>
      <c r="E87" s="3"/>
      <c r="F87" s="3"/>
      <c r="G87" s="3"/>
      <c r="H87" s="3"/>
      <c r="I87" s="3"/>
      <c r="J87" s="3"/>
    </row>
    <row r="88" spans="2:7">
      <c r="B88" t="s">
        <v>40</v>
      </c>
      <c r="G88" t="s">
        <v>41</v>
      </c>
    </row>
    <row r="89" spans="2:10">
      <c r="B89" s="4">
        <v>2019</v>
      </c>
      <c r="C89" s="4"/>
      <c r="D89" s="4" t="s">
        <v>42</v>
      </c>
      <c r="E89" s="4" t="s">
        <v>43</v>
      </c>
      <c r="F89" s="4"/>
      <c r="G89" s="4"/>
      <c r="H89" s="4"/>
      <c r="I89" s="4"/>
      <c r="J89" s="4"/>
    </row>
    <row r="90" spans="2:10">
      <c r="B90" s="4" t="s">
        <v>44</v>
      </c>
      <c r="C90" s="4" t="s">
        <v>45</v>
      </c>
      <c r="D90" s="4"/>
      <c r="E90" s="4" t="s">
        <v>46</v>
      </c>
      <c r="F90" s="4" t="s">
        <v>47</v>
      </c>
      <c r="G90" s="4" t="s">
        <v>48</v>
      </c>
      <c r="H90" s="4" t="s">
        <v>49</v>
      </c>
      <c r="I90" s="4" t="s">
        <v>50</v>
      </c>
      <c r="J90" s="4" t="s">
        <v>4</v>
      </c>
    </row>
    <row r="91" spans="2:10">
      <c r="B91" s="4">
        <v>7</v>
      </c>
      <c r="C91" s="4">
        <v>1</v>
      </c>
      <c r="D91" s="4" t="s">
        <v>51</v>
      </c>
      <c r="E91" s="4">
        <v>96250</v>
      </c>
      <c r="F91" s="4">
        <v>156</v>
      </c>
      <c r="G91" s="4">
        <v>368</v>
      </c>
      <c r="H91" s="4">
        <v>796</v>
      </c>
      <c r="I91" s="4">
        <v>0</v>
      </c>
      <c r="J91" s="9">
        <f>SUM(E91:I91)</f>
        <v>97570</v>
      </c>
    </row>
    <row r="92" spans="2:10">
      <c r="B92" s="32">
        <v>7</v>
      </c>
      <c r="C92" s="32">
        <v>31</v>
      </c>
      <c r="D92" s="32" t="s">
        <v>165</v>
      </c>
      <c r="E92" s="32">
        <v>5423750</v>
      </c>
      <c r="F92" s="32"/>
      <c r="G92" s="4"/>
      <c r="H92" s="4"/>
      <c r="I92" s="4"/>
      <c r="J92" s="4"/>
    </row>
    <row r="93" spans="2:10">
      <c r="B93" s="32">
        <v>7</v>
      </c>
      <c r="C93" s="32">
        <v>31</v>
      </c>
      <c r="D93" s="32" t="s">
        <v>59</v>
      </c>
      <c r="E93" s="32"/>
      <c r="F93" s="32">
        <v>24000</v>
      </c>
      <c r="G93" s="4"/>
      <c r="H93" s="4"/>
      <c r="I93" s="4"/>
      <c r="J93" s="4"/>
    </row>
    <row r="94" spans="2:10">
      <c r="B94" s="8">
        <v>7</v>
      </c>
      <c r="C94" s="8">
        <v>31</v>
      </c>
      <c r="D94" s="8" t="s">
        <v>57</v>
      </c>
      <c r="E94" s="8"/>
      <c r="F94" s="8"/>
      <c r="G94" s="8">
        <v>66000</v>
      </c>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2" ht="19.95" spans="2:10">
      <c r="B102" s="3" t="s">
        <v>52</v>
      </c>
      <c r="C102" s="3"/>
      <c r="D102" s="3"/>
      <c r="E102" s="3"/>
      <c r="F102" s="3"/>
      <c r="G102" s="3"/>
      <c r="H102" s="3"/>
      <c r="I102" s="3"/>
      <c r="J102" s="3"/>
    </row>
    <row r="103" spans="2:7">
      <c r="B103" t="s">
        <v>40</v>
      </c>
      <c r="G103" t="s">
        <v>41</v>
      </c>
    </row>
    <row r="104" spans="2:10">
      <c r="B104" s="4">
        <v>2019</v>
      </c>
      <c r="C104" s="4"/>
      <c r="D104" s="4" t="s">
        <v>42</v>
      </c>
      <c r="E104" s="4" t="s">
        <v>43</v>
      </c>
      <c r="F104" s="4"/>
      <c r="G104" s="4"/>
      <c r="H104" s="4"/>
      <c r="I104" s="4"/>
      <c r="J104" s="4"/>
    </row>
    <row r="105" spans="2:10">
      <c r="B105" s="4" t="s">
        <v>44</v>
      </c>
      <c r="C105" s="4" t="s">
        <v>45</v>
      </c>
      <c r="D105" s="4"/>
      <c r="E105" s="4" t="s">
        <v>46</v>
      </c>
      <c r="F105" s="4" t="s">
        <v>47</v>
      </c>
      <c r="G105" s="4" t="s">
        <v>48</v>
      </c>
      <c r="H105" s="4" t="s">
        <v>49</v>
      </c>
      <c r="I105" s="4" t="s">
        <v>50</v>
      </c>
      <c r="J105" s="4" t="s">
        <v>4</v>
      </c>
    </row>
    <row r="106" spans="2:10">
      <c r="B106" s="4">
        <v>7</v>
      </c>
      <c r="C106" s="4">
        <v>1</v>
      </c>
      <c r="D106" s="4" t="s">
        <v>51</v>
      </c>
      <c r="E106" s="4">
        <v>404250</v>
      </c>
      <c r="F106" s="4">
        <v>848</v>
      </c>
      <c r="G106" s="4">
        <v>2170</v>
      </c>
      <c r="H106" s="4">
        <v>2878</v>
      </c>
      <c r="I106" s="4">
        <v>0</v>
      </c>
      <c r="J106" s="9">
        <f>SUM(E106:I106)</f>
        <v>410146</v>
      </c>
    </row>
    <row r="107" spans="2:10">
      <c r="B107" s="4">
        <v>7</v>
      </c>
      <c r="C107" s="4">
        <v>31</v>
      </c>
      <c r="D107" s="4" t="s">
        <v>165</v>
      </c>
      <c r="E107" s="4">
        <v>3242250</v>
      </c>
      <c r="F107" s="4"/>
      <c r="G107" s="4"/>
      <c r="H107" s="4"/>
      <c r="I107" s="4"/>
      <c r="J107" s="4"/>
    </row>
    <row r="108" spans="2:10">
      <c r="B108" s="32">
        <v>7</v>
      </c>
      <c r="C108" s="32">
        <v>31</v>
      </c>
      <c r="D108" s="32" t="s">
        <v>59</v>
      </c>
      <c r="E108" s="32"/>
      <c r="F108" s="32">
        <v>16000</v>
      </c>
      <c r="G108" s="4"/>
      <c r="H108" s="4"/>
      <c r="I108" s="4"/>
      <c r="J108" s="4"/>
    </row>
    <row r="109" spans="2:10">
      <c r="B109" s="8">
        <v>7</v>
      </c>
      <c r="C109" s="8">
        <v>31</v>
      </c>
      <c r="D109" s="8" t="s">
        <v>57</v>
      </c>
      <c r="E109" s="4"/>
      <c r="F109" s="4"/>
      <c r="G109" s="4">
        <v>44000</v>
      </c>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7" ht="19.95" spans="2:9">
      <c r="B117" s="3" t="s">
        <v>53</v>
      </c>
      <c r="C117" s="3"/>
      <c r="D117" s="3"/>
      <c r="E117" s="3"/>
      <c r="F117" s="3"/>
      <c r="G117" s="3"/>
      <c r="H117" s="3"/>
      <c r="I117" s="3"/>
    </row>
    <row r="118" spans="2:7">
      <c r="B118" t="s">
        <v>40</v>
      </c>
      <c r="G118" t="s">
        <v>41</v>
      </c>
    </row>
    <row r="119" spans="2:9">
      <c r="B119" s="4">
        <v>2019</v>
      </c>
      <c r="C119" s="4"/>
      <c r="D119" s="4" t="s">
        <v>42</v>
      </c>
      <c r="E119" s="5" t="s">
        <v>43</v>
      </c>
      <c r="F119" s="6"/>
      <c r="G119" s="6"/>
      <c r="H119" s="6"/>
      <c r="I119" s="10"/>
    </row>
    <row r="120" spans="2:9">
      <c r="B120" s="4" t="s">
        <v>44</v>
      </c>
      <c r="C120" s="4" t="s">
        <v>45</v>
      </c>
      <c r="D120" s="4"/>
      <c r="E120" s="7" t="s">
        <v>54</v>
      </c>
      <c r="F120" s="4" t="s">
        <v>47</v>
      </c>
      <c r="G120" s="4" t="s">
        <v>48</v>
      </c>
      <c r="H120" s="4" t="s">
        <v>49</v>
      </c>
      <c r="I120" s="4" t="s">
        <v>4</v>
      </c>
    </row>
    <row r="121" spans="2:9">
      <c r="B121" s="4">
        <v>7</v>
      </c>
      <c r="C121" s="4">
        <v>1</v>
      </c>
      <c r="D121" s="4" t="s">
        <v>51</v>
      </c>
      <c r="E121" s="4">
        <v>184800</v>
      </c>
      <c r="F121" s="4">
        <v>358</v>
      </c>
      <c r="G121" s="4">
        <v>850</v>
      </c>
      <c r="H121" s="4">
        <v>304</v>
      </c>
      <c r="I121" s="9">
        <f>SUM(E121:H121)</f>
        <v>186312</v>
      </c>
    </row>
    <row r="122" spans="2:9">
      <c r="B122" s="4">
        <v>7</v>
      </c>
      <c r="C122" s="4">
        <v>31</v>
      </c>
      <c r="D122" s="4" t="s">
        <v>59</v>
      </c>
      <c r="E122" s="4"/>
      <c r="F122" s="4">
        <v>12800</v>
      </c>
      <c r="G122" s="4"/>
      <c r="H122" s="4"/>
      <c r="I122" s="4"/>
    </row>
    <row r="123" spans="2:9">
      <c r="B123" s="8">
        <v>7</v>
      </c>
      <c r="C123" s="8">
        <v>31</v>
      </c>
      <c r="D123" s="8" t="s">
        <v>57</v>
      </c>
      <c r="E123" s="4"/>
      <c r="F123" s="4"/>
      <c r="G123" s="4">
        <v>57200</v>
      </c>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2" ht="19.95" spans="2:9">
      <c r="B132" s="3" t="s">
        <v>55</v>
      </c>
      <c r="C132" s="3"/>
      <c r="D132" s="3"/>
      <c r="E132" s="3"/>
      <c r="F132" s="3"/>
      <c r="G132" s="3"/>
      <c r="H132" s="3"/>
      <c r="I132" s="3"/>
    </row>
    <row r="133" spans="2:7">
      <c r="B133" t="s">
        <v>40</v>
      </c>
      <c r="G133" t="s">
        <v>41</v>
      </c>
    </row>
    <row r="134" spans="2:9">
      <c r="B134" s="4">
        <v>2019</v>
      </c>
      <c r="C134" s="4"/>
      <c r="D134" s="4" t="s">
        <v>42</v>
      </c>
      <c r="E134" s="5" t="s">
        <v>43</v>
      </c>
      <c r="F134" s="6"/>
      <c r="G134" s="6"/>
      <c r="H134" s="6"/>
      <c r="I134" s="10"/>
    </row>
    <row r="135" spans="2:9">
      <c r="B135" s="4" t="s">
        <v>44</v>
      </c>
      <c r="C135" s="4" t="s">
        <v>45</v>
      </c>
      <c r="D135" s="4"/>
      <c r="E135" s="7" t="s">
        <v>54</v>
      </c>
      <c r="F135" s="4" t="s">
        <v>47</v>
      </c>
      <c r="G135" s="4" t="s">
        <v>48</v>
      </c>
      <c r="H135" s="4" t="s">
        <v>49</v>
      </c>
      <c r="I135" s="4" t="s">
        <v>4</v>
      </c>
    </row>
    <row r="136" spans="2:9">
      <c r="B136" s="4">
        <v>7</v>
      </c>
      <c r="C136" s="4">
        <v>1</v>
      </c>
      <c r="D136" s="4" t="s">
        <v>51</v>
      </c>
      <c r="E136" s="4">
        <v>94500</v>
      </c>
      <c r="F136" s="4">
        <v>411.2</v>
      </c>
      <c r="G136" s="4">
        <v>1544</v>
      </c>
      <c r="H136" s="4">
        <v>689.6</v>
      </c>
      <c r="I136" s="9">
        <f>SUM(E136:H136)</f>
        <v>97144.8</v>
      </c>
    </row>
    <row r="137" spans="2:9">
      <c r="B137" s="4">
        <v>7</v>
      </c>
      <c r="C137" s="4">
        <v>31</v>
      </c>
      <c r="D137" s="4" t="s">
        <v>59</v>
      </c>
      <c r="E137" s="4"/>
      <c r="F137" s="4">
        <v>19200</v>
      </c>
      <c r="G137" s="4"/>
      <c r="H137" s="4"/>
      <c r="I137" s="4"/>
    </row>
    <row r="138" spans="2:9">
      <c r="B138" s="8">
        <v>7</v>
      </c>
      <c r="C138" s="8">
        <v>31</v>
      </c>
      <c r="D138" s="8" t="s">
        <v>57</v>
      </c>
      <c r="E138" s="4"/>
      <c r="F138" s="4"/>
      <c r="G138" s="4">
        <v>85800</v>
      </c>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7" ht="19.95" spans="2:9">
      <c r="B147" s="3" t="s">
        <v>56</v>
      </c>
      <c r="C147" s="3"/>
      <c r="D147" s="3"/>
      <c r="E147" s="3"/>
      <c r="F147" s="3"/>
      <c r="G147" s="3"/>
      <c r="H147" s="3"/>
      <c r="I147" s="3"/>
    </row>
    <row r="148" spans="7:7">
      <c r="G148" t="s">
        <v>41</v>
      </c>
    </row>
    <row r="149" spans="2:9">
      <c r="B149" s="4">
        <v>2019</v>
      </c>
      <c r="C149" s="4"/>
      <c r="D149" s="4" t="s">
        <v>42</v>
      </c>
      <c r="E149" s="5" t="s">
        <v>43</v>
      </c>
      <c r="F149" s="6"/>
      <c r="G149" s="6"/>
      <c r="H149" s="6"/>
      <c r="I149" s="10"/>
    </row>
    <row r="150" spans="2:9">
      <c r="B150" s="4" t="s">
        <v>44</v>
      </c>
      <c r="C150" s="4" t="s">
        <v>45</v>
      </c>
      <c r="D150" s="4"/>
      <c r="E150" s="7" t="s">
        <v>57</v>
      </c>
      <c r="F150" s="4" t="s">
        <v>58</v>
      </c>
      <c r="G150" s="4" t="s">
        <v>59</v>
      </c>
      <c r="H150" s="4" t="s">
        <v>60</v>
      </c>
      <c r="I150" s="4" t="s">
        <v>4</v>
      </c>
    </row>
    <row r="151" spans="2:9">
      <c r="B151" s="4">
        <v>7</v>
      </c>
      <c r="C151" s="4">
        <v>31</v>
      </c>
      <c r="D151" s="4" t="s">
        <v>59</v>
      </c>
      <c r="E151" s="4"/>
      <c r="F151" s="4"/>
      <c r="G151" s="4">
        <v>20000</v>
      </c>
      <c r="H151" s="4"/>
      <c r="I151" s="4"/>
    </row>
    <row r="152" spans="2:9">
      <c r="B152" s="8">
        <v>7</v>
      </c>
      <c r="C152" s="8">
        <v>31</v>
      </c>
      <c r="D152" s="8" t="s">
        <v>57</v>
      </c>
      <c r="E152" s="4">
        <v>44000</v>
      </c>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3" ht="19.95" spans="2:9">
      <c r="B163" s="3" t="s">
        <v>61</v>
      </c>
      <c r="C163" s="3"/>
      <c r="D163" s="3"/>
      <c r="E163" s="3"/>
      <c r="F163" s="3"/>
      <c r="G163" s="3"/>
      <c r="H163" s="3"/>
      <c r="I163" s="3"/>
    </row>
    <row r="164" spans="7:7">
      <c r="G164" t="s">
        <v>41</v>
      </c>
    </row>
    <row r="165" spans="2:9">
      <c r="B165" s="4">
        <v>2019</v>
      </c>
      <c r="C165" s="4"/>
      <c r="D165" s="4" t="s">
        <v>42</v>
      </c>
      <c r="E165" s="5" t="s">
        <v>43</v>
      </c>
      <c r="F165" s="6"/>
      <c r="G165" s="6"/>
      <c r="H165" s="6"/>
      <c r="I165" s="10"/>
    </row>
    <row r="166" spans="2:9">
      <c r="B166" s="4" t="s">
        <v>44</v>
      </c>
      <c r="C166" s="4" t="s">
        <v>45</v>
      </c>
      <c r="D166" s="4"/>
      <c r="E166" s="7" t="s">
        <v>57</v>
      </c>
      <c r="F166" s="4" t="s">
        <v>58</v>
      </c>
      <c r="G166" s="4" t="s">
        <v>59</v>
      </c>
      <c r="H166" s="4" t="s">
        <v>60</v>
      </c>
      <c r="I166" s="4" t="s">
        <v>4</v>
      </c>
    </row>
    <row r="167" spans="2:9">
      <c r="B167" s="4">
        <v>7</v>
      </c>
      <c r="C167" s="4">
        <v>31</v>
      </c>
      <c r="D167" s="4"/>
      <c r="E167" s="4"/>
      <c r="F167" s="4"/>
      <c r="G167" s="4">
        <v>12000</v>
      </c>
      <c r="H167" s="4"/>
      <c r="I167" s="4"/>
    </row>
    <row r="168" spans="2:9">
      <c r="B168" s="8">
        <v>7</v>
      </c>
      <c r="C168" s="8">
        <v>31</v>
      </c>
      <c r="D168" s="8" t="s">
        <v>57</v>
      </c>
      <c r="E168" s="4">
        <v>27500</v>
      </c>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8" ht="19.95" spans="2:9">
      <c r="B178" s="3" t="s">
        <v>62</v>
      </c>
      <c r="C178" s="3"/>
      <c r="D178" s="3"/>
      <c r="E178" s="3"/>
      <c r="F178" s="3"/>
      <c r="G178" s="3"/>
      <c r="H178" s="3"/>
      <c r="I178" s="3"/>
    </row>
    <row r="179" spans="7:7">
      <c r="G179" t="s">
        <v>41</v>
      </c>
    </row>
    <row r="180" spans="2:10">
      <c r="B180" s="4">
        <v>2019</v>
      </c>
      <c r="C180" s="4"/>
      <c r="D180" s="4" t="s">
        <v>42</v>
      </c>
      <c r="E180" s="4" t="s">
        <v>43</v>
      </c>
      <c r="F180" s="4"/>
      <c r="G180" s="4"/>
      <c r="H180" s="4"/>
      <c r="I180" s="4"/>
      <c r="J180" s="4"/>
    </row>
    <row r="181" spans="2:10">
      <c r="B181" s="4" t="s">
        <v>44</v>
      </c>
      <c r="C181" s="4" t="s">
        <v>45</v>
      </c>
      <c r="D181" s="4"/>
      <c r="E181" s="7" t="s">
        <v>57</v>
      </c>
      <c r="F181" s="4" t="s">
        <v>58</v>
      </c>
      <c r="G181" s="4" t="s">
        <v>59</v>
      </c>
      <c r="H181" s="4" t="s">
        <v>63</v>
      </c>
      <c r="I181" s="4" t="s">
        <v>60</v>
      </c>
      <c r="J181" s="4" t="s">
        <v>4</v>
      </c>
    </row>
    <row r="182" spans="2:10">
      <c r="B182" s="4">
        <v>7</v>
      </c>
      <c r="C182" s="4">
        <v>31</v>
      </c>
      <c r="D182" s="4"/>
      <c r="E182" s="4"/>
      <c r="F182" s="4"/>
      <c r="G182" s="4">
        <v>4000</v>
      </c>
      <c r="H182" s="4"/>
      <c r="I182" s="4"/>
      <c r="J182" s="12"/>
    </row>
    <row r="183" spans="2:10">
      <c r="B183" s="8">
        <v>7</v>
      </c>
      <c r="C183" s="8">
        <v>31</v>
      </c>
      <c r="D183" s="8" t="s">
        <v>57</v>
      </c>
      <c r="E183" s="4">
        <v>22000</v>
      </c>
      <c r="F183" s="4"/>
      <c r="G183" s="4"/>
      <c r="H183" s="4"/>
      <c r="I183" s="4"/>
      <c r="J183" s="12"/>
    </row>
    <row r="184" spans="2:10">
      <c r="B184" s="4"/>
      <c r="C184" s="4"/>
      <c r="D184" s="4"/>
      <c r="E184" s="4"/>
      <c r="F184" s="4"/>
      <c r="G184" s="4"/>
      <c r="H184" s="4"/>
      <c r="I184" s="4"/>
      <c r="J184" s="12"/>
    </row>
    <row r="185" spans="2:10">
      <c r="B185" s="4"/>
      <c r="C185" s="4"/>
      <c r="D185" s="4"/>
      <c r="E185" s="4"/>
      <c r="F185" s="4"/>
      <c r="G185" s="4"/>
      <c r="H185" s="4"/>
      <c r="I185" s="4"/>
      <c r="J185" s="12"/>
    </row>
    <row r="186" spans="2:10">
      <c r="B186" s="4"/>
      <c r="C186" s="4"/>
      <c r="D186" s="4"/>
      <c r="E186" s="4"/>
      <c r="F186" s="4"/>
      <c r="G186" s="4"/>
      <c r="H186" s="4"/>
      <c r="I186" s="4"/>
      <c r="J186" s="12"/>
    </row>
    <row r="187" spans="2:10">
      <c r="B187" s="4"/>
      <c r="C187" s="4"/>
      <c r="D187" s="4"/>
      <c r="E187" s="4"/>
      <c r="F187" s="4"/>
      <c r="G187" s="4"/>
      <c r="H187" s="4"/>
      <c r="I187" s="4"/>
      <c r="J187" s="12"/>
    </row>
    <row r="188" spans="2:10">
      <c r="B188" s="4"/>
      <c r="C188" s="4"/>
      <c r="D188" s="4"/>
      <c r="E188" s="4"/>
      <c r="F188" s="4"/>
      <c r="G188" s="4"/>
      <c r="H188" s="4"/>
      <c r="I188" s="4"/>
      <c r="J188" s="12"/>
    </row>
    <row r="189" spans="2:10">
      <c r="B189" s="4"/>
      <c r="C189" s="4"/>
      <c r="D189" s="4"/>
      <c r="E189" s="4"/>
      <c r="F189" s="4"/>
      <c r="G189" s="4"/>
      <c r="H189" s="4"/>
      <c r="I189" s="4"/>
      <c r="J189" s="12"/>
    </row>
    <row r="190" spans="2:10">
      <c r="B190" s="4"/>
      <c r="C190" s="4"/>
      <c r="D190" s="4"/>
      <c r="E190" s="4"/>
      <c r="F190" s="4"/>
      <c r="G190" s="4"/>
      <c r="H190" s="4"/>
      <c r="I190" s="4"/>
      <c r="J190" s="12"/>
    </row>
    <row r="194" ht="19.95" spans="2:9">
      <c r="B194" s="3" t="s">
        <v>64</v>
      </c>
      <c r="C194" s="3"/>
      <c r="D194" s="3"/>
      <c r="E194" s="3"/>
      <c r="F194" s="3"/>
      <c r="G194" s="3"/>
      <c r="H194" s="3"/>
      <c r="I194" s="3"/>
    </row>
    <row r="195" spans="7:7">
      <c r="G195" t="s">
        <v>41</v>
      </c>
    </row>
    <row r="196" spans="2:10">
      <c r="B196" s="4">
        <v>2019</v>
      </c>
      <c r="C196" s="4"/>
      <c r="D196" s="4" t="s">
        <v>42</v>
      </c>
      <c r="E196" s="4" t="s">
        <v>43</v>
      </c>
      <c r="F196" s="4"/>
      <c r="G196" s="4"/>
      <c r="H196" s="4"/>
      <c r="I196" s="4"/>
      <c r="J196" s="4"/>
    </row>
    <row r="197" spans="2:10">
      <c r="B197" s="4" t="s">
        <v>44</v>
      </c>
      <c r="C197" s="4" t="s">
        <v>45</v>
      </c>
      <c r="D197" s="4"/>
      <c r="E197" s="7" t="s">
        <v>57</v>
      </c>
      <c r="F197" s="4" t="s">
        <v>58</v>
      </c>
      <c r="G197" s="4" t="s">
        <v>59</v>
      </c>
      <c r="H197" s="4" t="s">
        <v>63</v>
      </c>
      <c r="I197" s="4" t="s">
        <v>60</v>
      </c>
      <c r="J197" s="4" t="s">
        <v>4</v>
      </c>
    </row>
    <row r="198" spans="2:10">
      <c r="B198" s="4">
        <v>7</v>
      </c>
      <c r="C198" s="4">
        <v>31</v>
      </c>
      <c r="D198" s="4"/>
      <c r="E198" s="4"/>
      <c r="F198" s="4"/>
      <c r="G198" s="4">
        <v>3200</v>
      </c>
      <c r="H198" s="4"/>
      <c r="I198" s="4"/>
      <c r="J198" s="12"/>
    </row>
    <row r="199" spans="2:10">
      <c r="B199" s="8">
        <v>7</v>
      </c>
      <c r="C199" s="8">
        <v>31</v>
      </c>
      <c r="D199" s="8" t="s">
        <v>57</v>
      </c>
      <c r="E199" s="4">
        <v>22000</v>
      </c>
      <c r="F199" s="4"/>
      <c r="G199" s="4"/>
      <c r="H199" s="4"/>
      <c r="I199" s="4"/>
      <c r="J199" s="12"/>
    </row>
    <row r="200" spans="2:10">
      <c r="B200" s="4"/>
      <c r="C200" s="4"/>
      <c r="D200" s="4"/>
      <c r="E200" s="4"/>
      <c r="F200" s="4"/>
      <c r="G200" s="4"/>
      <c r="H200" s="4"/>
      <c r="I200" s="4"/>
      <c r="J200" s="12"/>
    </row>
    <row r="201" spans="2:10">
      <c r="B201" s="4"/>
      <c r="C201" s="4"/>
      <c r="D201" s="4"/>
      <c r="E201" s="4"/>
      <c r="F201" s="4"/>
      <c r="G201" s="4"/>
      <c r="H201" s="4"/>
      <c r="I201" s="4"/>
      <c r="J201" s="12"/>
    </row>
    <row r="202" spans="2:10">
      <c r="B202" s="4"/>
      <c r="C202" s="4"/>
      <c r="D202" s="4"/>
      <c r="E202" s="4"/>
      <c r="F202" s="4"/>
      <c r="G202" s="4"/>
      <c r="H202" s="4"/>
      <c r="I202" s="4"/>
      <c r="J202" s="12"/>
    </row>
    <row r="203" spans="2:10">
      <c r="B203" s="4"/>
      <c r="C203" s="4"/>
      <c r="D203" s="4"/>
      <c r="E203" s="4"/>
      <c r="F203" s="4"/>
      <c r="G203" s="4"/>
      <c r="H203" s="4"/>
      <c r="I203" s="4"/>
      <c r="J203" s="12"/>
    </row>
    <row r="204" spans="2:10">
      <c r="B204" s="4"/>
      <c r="C204" s="4"/>
      <c r="D204" s="4"/>
      <c r="E204" s="4"/>
      <c r="F204" s="4"/>
      <c r="G204" s="4"/>
      <c r="H204" s="4"/>
      <c r="I204" s="4"/>
      <c r="J204" s="12"/>
    </row>
    <row r="205" spans="2:10">
      <c r="B205" s="4"/>
      <c r="C205" s="4"/>
      <c r="D205" s="4"/>
      <c r="E205" s="4"/>
      <c r="F205" s="4"/>
      <c r="G205" s="4"/>
      <c r="H205" s="4"/>
      <c r="I205" s="4"/>
      <c r="J205" s="12"/>
    </row>
    <row r="206" spans="2:10">
      <c r="B206" s="4"/>
      <c r="C206" s="4"/>
      <c r="D206" s="4"/>
      <c r="E206" s="4"/>
      <c r="F206" s="4"/>
      <c r="G206" s="4"/>
      <c r="H206" s="4"/>
      <c r="I206" s="4"/>
      <c r="J206" s="12"/>
    </row>
  </sheetData>
  <mergeCells count="50">
    <mergeCell ref="A14:B14"/>
    <mergeCell ref="A15:B15"/>
    <mergeCell ref="A16:B16"/>
    <mergeCell ref="A17:B17"/>
    <mergeCell ref="A18:B18"/>
    <mergeCell ref="A25:C25"/>
    <mergeCell ref="A32:C32"/>
    <mergeCell ref="A48:E48"/>
    <mergeCell ref="A49:E49"/>
    <mergeCell ref="A50:B50"/>
    <mergeCell ref="A60:B60"/>
    <mergeCell ref="A61:B61"/>
    <mergeCell ref="A65:B65"/>
    <mergeCell ref="B87:J87"/>
    <mergeCell ref="B89:C89"/>
    <mergeCell ref="E89:J89"/>
    <mergeCell ref="B102:J102"/>
    <mergeCell ref="B104:C104"/>
    <mergeCell ref="E104:J104"/>
    <mergeCell ref="B117:I117"/>
    <mergeCell ref="B119:C119"/>
    <mergeCell ref="E119:I119"/>
    <mergeCell ref="B132:I132"/>
    <mergeCell ref="B134:C134"/>
    <mergeCell ref="E134:I134"/>
    <mergeCell ref="B147:I147"/>
    <mergeCell ref="B149:C149"/>
    <mergeCell ref="E149:I149"/>
    <mergeCell ref="B163:I163"/>
    <mergeCell ref="B165:C165"/>
    <mergeCell ref="E165:I165"/>
    <mergeCell ref="B178:I178"/>
    <mergeCell ref="B180:C180"/>
    <mergeCell ref="E180:J180"/>
    <mergeCell ref="B194:I194"/>
    <mergeCell ref="B196:C196"/>
    <mergeCell ref="E196:J196"/>
    <mergeCell ref="A8:A10"/>
    <mergeCell ref="A11:A13"/>
    <mergeCell ref="A51:A56"/>
    <mergeCell ref="A57:A59"/>
    <mergeCell ref="A62:A64"/>
    <mergeCell ref="D89:D90"/>
    <mergeCell ref="D104:D105"/>
    <mergeCell ref="D119:D120"/>
    <mergeCell ref="D134:D135"/>
    <mergeCell ref="D149:D150"/>
    <mergeCell ref="D165:D166"/>
    <mergeCell ref="D180:D181"/>
    <mergeCell ref="D196:D19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topLeftCell="A66" workbookViewId="0">
      <selection activeCell="A4" sqref="$A4:$XFD123"/>
    </sheetView>
  </sheetViews>
  <sheetFormatPr defaultColWidth="8.88073394495413" defaultRowHeight="14.5"/>
  <cols>
    <col min="2" max="8" width="10.8807339449541" customWidth="1"/>
  </cols>
  <sheetData>
    <row r="1" spans="1:1">
      <c r="A1" s="1" t="s">
        <v>245</v>
      </c>
    </row>
    <row r="2" spans="1:1">
      <c r="A2" s="2" t="s">
        <v>246</v>
      </c>
    </row>
    <row r="4" ht="43.55" spans="2:8">
      <c r="B4" s="68" t="s">
        <v>247</v>
      </c>
      <c r="C4" s="68" t="s">
        <v>248</v>
      </c>
      <c r="D4" s="68" t="s">
        <v>249</v>
      </c>
      <c r="E4" s="68" t="s">
        <v>250</v>
      </c>
      <c r="F4" s="68" t="s">
        <v>251</v>
      </c>
      <c r="G4" s="68" t="s">
        <v>252</v>
      </c>
      <c r="H4" s="68" t="s">
        <v>253</v>
      </c>
    </row>
    <row r="5" spans="2:8">
      <c r="B5" s="4" t="s">
        <v>15</v>
      </c>
      <c r="C5" s="12"/>
      <c r="D5" s="12"/>
      <c r="E5" s="12"/>
      <c r="F5" s="12"/>
      <c r="G5" s="12"/>
      <c r="H5" s="12"/>
    </row>
    <row r="6" spans="2:8">
      <c r="B6" s="4"/>
      <c r="C6" s="12"/>
      <c r="D6" s="12"/>
      <c r="E6" s="12"/>
      <c r="F6" s="12"/>
      <c r="G6" s="12"/>
      <c r="H6" s="12"/>
    </row>
    <row r="7" spans="2:8">
      <c r="B7" s="4"/>
      <c r="C7" s="12"/>
      <c r="D7" s="12"/>
      <c r="E7" s="12"/>
      <c r="F7" s="12"/>
      <c r="G7" s="12"/>
      <c r="H7" s="12"/>
    </row>
    <row r="8" spans="2:8">
      <c r="B8" s="4"/>
      <c r="C8" s="4" t="s">
        <v>149</v>
      </c>
      <c r="D8" s="12"/>
      <c r="E8" s="12"/>
      <c r="F8" s="12"/>
      <c r="G8" s="12"/>
      <c r="H8" s="12"/>
    </row>
    <row r="9" spans="2:8">
      <c r="B9" s="4" t="s">
        <v>157</v>
      </c>
      <c r="C9" s="4"/>
      <c r="D9" s="12"/>
      <c r="E9" s="12"/>
      <c r="F9" s="12"/>
      <c r="G9" s="12"/>
      <c r="H9" s="12"/>
    </row>
    <row r="10" spans="2:8">
      <c r="B10" s="4"/>
      <c r="C10" s="4"/>
      <c r="D10" s="12"/>
      <c r="E10" s="12"/>
      <c r="F10" s="12"/>
      <c r="G10" s="12"/>
      <c r="H10" s="12"/>
    </row>
    <row r="11" spans="2:8">
      <c r="B11" s="4"/>
      <c r="C11" s="4"/>
      <c r="D11" s="12"/>
      <c r="E11" s="12"/>
      <c r="F11" s="12"/>
      <c r="G11" s="12"/>
      <c r="H11" s="12"/>
    </row>
    <row r="12" spans="2:8">
      <c r="B12" s="4"/>
      <c r="C12" s="4"/>
      <c r="D12" s="12"/>
      <c r="E12" s="12"/>
      <c r="F12" s="12"/>
      <c r="G12" s="12"/>
      <c r="H12" s="12"/>
    </row>
    <row r="13" spans="2:8">
      <c r="B13" s="4"/>
      <c r="C13" s="4"/>
      <c r="D13" s="12"/>
      <c r="E13" s="12"/>
      <c r="F13" s="12"/>
      <c r="G13" s="12"/>
      <c r="H13" s="12"/>
    </row>
    <row r="14" spans="2:8">
      <c r="B14" s="4"/>
      <c r="C14" s="4" t="s">
        <v>149</v>
      </c>
      <c r="D14" s="12"/>
      <c r="E14" s="12"/>
      <c r="F14" s="12"/>
      <c r="G14" s="12"/>
      <c r="H14" s="12"/>
    </row>
    <row r="15" spans="2:8">
      <c r="B15" s="4" t="s">
        <v>153</v>
      </c>
      <c r="C15" s="4"/>
      <c r="D15" s="12"/>
      <c r="E15" s="12"/>
      <c r="F15" s="12"/>
      <c r="G15" s="12"/>
      <c r="H15" s="12"/>
    </row>
    <row r="16" spans="2:8">
      <c r="B16" s="4"/>
      <c r="C16" s="4"/>
      <c r="D16" s="12"/>
      <c r="E16" s="12"/>
      <c r="F16" s="12"/>
      <c r="G16" s="12"/>
      <c r="H16" s="12"/>
    </row>
    <row r="17" spans="2:8">
      <c r="B17" s="4"/>
      <c r="C17" s="4"/>
      <c r="D17" s="12"/>
      <c r="E17" s="12"/>
      <c r="F17" s="12"/>
      <c r="G17" s="12"/>
      <c r="H17" s="12"/>
    </row>
    <row r="18" spans="2:8">
      <c r="B18" s="4"/>
      <c r="C18" s="4" t="s">
        <v>149</v>
      </c>
      <c r="D18" s="12"/>
      <c r="E18" s="12"/>
      <c r="F18" s="12"/>
      <c r="G18" s="12"/>
      <c r="H18" s="12"/>
    </row>
    <row r="19" spans="2:8">
      <c r="B19" s="4" t="s">
        <v>154</v>
      </c>
      <c r="C19" s="4"/>
      <c r="D19" s="12"/>
      <c r="E19" s="12"/>
      <c r="F19" s="12"/>
      <c r="G19" s="12"/>
      <c r="H19" s="12"/>
    </row>
    <row r="20" spans="2:8">
      <c r="B20" s="4"/>
      <c r="C20" s="4"/>
      <c r="D20" s="12"/>
      <c r="E20" s="12"/>
      <c r="F20" s="12"/>
      <c r="G20" s="12"/>
      <c r="H20" s="12"/>
    </row>
    <row r="21" spans="2:8">
      <c r="B21" s="12"/>
      <c r="C21" s="4" t="s">
        <v>149</v>
      </c>
      <c r="D21" s="12"/>
      <c r="E21" s="12"/>
      <c r="F21" s="12"/>
      <c r="G21" s="12"/>
      <c r="H21" s="12"/>
    </row>
    <row r="22" spans="2:8">
      <c r="B22" s="4" t="s">
        <v>254</v>
      </c>
      <c r="C22" s="4"/>
      <c r="D22" s="12"/>
      <c r="E22" s="12"/>
      <c r="F22" s="12"/>
      <c r="G22" s="12"/>
      <c r="H22" s="12"/>
    </row>
    <row r="23" spans="2:8">
      <c r="B23" s="4"/>
      <c r="C23" s="4"/>
      <c r="D23" s="12"/>
      <c r="E23" s="12"/>
      <c r="F23" s="12"/>
      <c r="G23" s="12"/>
      <c r="H23" s="12"/>
    </row>
    <row r="24" spans="2:8">
      <c r="B24" s="4"/>
      <c r="C24" s="4"/>
      <c r="D24" s="12"/>
      <c r="E24" s="12"/>
      <c r="F24" s="12"/>
      <c r="G24" s="12"/>
      <c r="H24" s="12"/>
    </row>
    <row r="25" spans="2:8">
      <c r="B25" s="4"/>
      <c r="C25" s="4"/>
      <c r="D25" s="12"/>
      <c r="E25" s="12"/>
      <c r="F25" s="12"/>
      <c r="G25" s="12"/>
      <c r="H25" s="12"/>
    </row>
    <row r="26" spans="2:8">
      <c r="B26" s="4"/>
      <c r="C26" s="4"/>
      <c r="D26" s="12"/>
      <c r="E26" s="12"/>
      <c r="F26" s="12"/>
      <c r="G26" s="12"/>
      <c r="H26" s="12"/>
    </row>
    <row r="27" spans="2:8">
      <c r="B27" s="4"/>
      <c r="C27" s="4"/>
      <c r="D27" s="12"/>
      <c r="E27" s="12"/>
      <c r="F27" s="12"/>
      <c r="G27" s="12"/>
      <c r="H27" s="12"/>
    </row>
    <row r="28" spans="2:8">
      <c r="B28" s="4"/>
      <c r="C28" s="4" t="s">
        <v>149</v>
      </c>
      <c r="D28" s="12"/>
      <c r="E28" s="12"/>
      <c r="F28" s="12"/>
      <c r="G28" s="12"/>
      <c r="H28" s="12"/>
    </row>
    <row r="29" spans="2:8">
      <c r="B29" s="4" t="s">
        <v>173</v>
      </c>
      <c r="C29" s="4"/>
      <c r="D29" s="12"/>
      <c r="E29" s="12"/>
      <c r="F29" s="12"/>
      <c r="G29" s="12"/>
      <c r="H29" s="12"/>
    </row>
    <row r="30" spans="2:8">
      <c r="B30" s="4"/>
      <c r="C30" s="4"/>
      <c r="D30" s="12"/>
      <c r="E30" s="12"/>
      <c r="F30" s="12"/>
      <c r="G30" s="12"/>
      <c r="H30" s="12"/>
    </row>
    <row r="31" spans="2:8">
      <c r="B31" s="4"/>
      <c r="C31" s="4"/>
      <c r="D31" s="12"/>
      <c r="E31" s="12"/>
      <c r="F31" s="12"/>
      <c r="G31" s="12"/>
      <c r="H31" s="12"/>
    </row>
    <row r="32" spans="2:8">
      <c r="B32" s="4"/>
      <c r="C32" s="4"/>
      <c r="D32" s="12"/>
      <c r="E32" s="12"/>
      <c r="F32" s="12"/>
      <c r="G32" s="12"/>
      <c r="H32" s="12"/>
    </row>
    <row r="33" spans="2:8">
      <c r="B33" s="4"/>
      <c r="C33" s="4"/>
      <c r="D33" s="12"/>
      <c r="E33" s="12"/>
      <c r="F33" s="12"/>
      <c r="G33" s="12"/>
      <c r="H33" s="12"/>
    </row>
    <row r="34" spans="2:8">
      <c r="B34" s="4"/>
      <c r="C34" s="4"/>
      <c r="D34" s="12"/>
      <c r="E34" s="12"/>
      <c r="F34" s="12"/>
      <c r="G34" s="12"/>
      <c r="H34" s="12"/>
    </row>
    <row r="35" spans="2:8">
      <c r="B35" s="4"/>
      <c r="C35" s="4"/>
      <c r="D35" s="12"/>
      <c r="E35" s="12"/>
      <c r="F35" s="12"/>
      <c r="G35" s="12"/>
      <c r="H35" s="12"/>
    </row>
    <row r="36" spans="2:8">
      <c r="B36" s="4"/>
      <c r="C36" s="4"/>
      <c r="D36" s="12"/>
      <c r="E36" s="12"/>
      <c r="F36" s="12"/>
      <c r="G36" s="12"/>
      <c r="H36" s="12"/>
    </row>
    <row r="37" spans="2:8">
      <c r="B37" s="4"/>
      <c r="C37" s="4"/>
      <c r="D37" s="12"/>
      <c r="E37" s="12"/>
      <c r="F37" s="12"/>
      <c r="G37" s="12"/>
      <c r="H37" s="12"/>
    </row>
    <row r="38" spans="2:8">
      <c r="B38" s="4"/>
      <c r="C38" s="4"/>
      <c r="D38" s="12"/>
      <c r="E38" s="12"/>
      <c r="F38" s="12"/>
      <c r="G38" s="12"/>
      <c r="H38" s="12"/>
    </row>
    <row r="39" spans="2:8">
      <c r="B39" s="4"/>
      <c r="C39" s="4"/>
      <c r="D39" s="12"/>
      <c r="E39" s="12"/>
      <c r="F39" s="12"/>
      <c r="G39" s="12"/>
      <c r="H39" s="12"/>
    </row>
    <row r="40" spans="2:8">
      <c r="B40" s="4"/>
      <c r="C40" s="4" t="s">
        <v>149</v>
      </c>
      <c r="D40" s="12"/>
      <c r="E40" s="12"/>
      <c r="F40" s="12"/>
      <c r="G40" s="12"/>
      <c r="H40" s="12"/>
    </row>
    <row r="43" spans="2:4">
      <c r="B43" s="25" t="s">
        <v>255</v>
      </c>
      <c r="C43" s="25"/>
      <c r="D43" s="25"/>
    </row>
    <row r="44" spans="2:4">
      <c r="B44" s="69">
        <v>43677</v>
      </c>
      <c r="C44" s="69"/>
      <c r="D44" s="69"/>
    </row>
    <row r="45" spans="2:4">
      <c r="B45" s="4" t="s">
        <v>145</v>
      </c>
      <c r="C45" s="4"/>
      <c r="D45" s="12" t="s">
        <v>11</v>
      </c>
    </row>
    <row r="46" spans="2:4">
      <c r="B46" s="4" t="s">
        <v>49</v>
      </c>
      <c r="C46" s="4" t="s">
        <v>15</v>
      </c>
      <c r="D46" s="4">
        <v>26500</v>
      </c>
    </row>
    <row r="47" spans="2:4">
      <c r="B47" s="4"/>
      <c r="C47" s="4" t="s">
        <v>157</v>
      </c>
      <c r="D47" s="4">
        <v>15920</v>
      </c>
    </row>
    <row r="48" spans="2:4">
      <c r="B48" s="4"/>
      <c r="C48" s="4" t="s">
        <v>149</v>
      </c>
      <c r="D48" s="9">
        <f>D46+D47</f>
        <v>42420</v>
      </c>
    </row>
    <row r="49" spans="2:4">
      <c r="B49" s="4" t="s">
        <v>152</v>
      </c>
      <c r="C49" s="4" t="s">
        <v>153</v>
      </c>
      <c r="D49" s="4">
        <v>12800</v>
      </c>
    </row>
    <row r="50" spans="2:4">
      <c r="B50" s="4"/>
      <c r="C50" s="4" t="s">
        <v>154</v>
      </c>
      <c r="D50" s="4">
        <v>4800</v>
      </c>
    </row>
    <row r="51" spans="2:4">
      <c r="B51" s="4"/>
      <c r="C51" s="4" t="s">
        <v>149</v>
      </c>
      <c r="D51" s="9">
        <f>D49+D50</f>
        <v>17600</v>
      </c>
    </row>
    <row r="52" spans="2:4">
      <c r="B52" s="4" t="s">
        <v>155</v>
      </c>
      <c r="C52" s="4"/>
      <c r="D52" s="4">
        <v>17792</v>
      </c>
    </row>
    <row r="53" spans="2:4">
      <c r="B53" s="4" t="s">
        <v>156</v>
      </c>
      <c r="C53" s="4"/>
      <c r="D53" s="4">
        <v>4400</v>
      </c>
    </row>
    <row r="54" spans="2:4">
      <c r="B54" s="4" t="s">
        <v>4</v>
      </c>
      <c r="C54" s="4"/>
      <c r="D54" s="9">
        <f>D48+D51+D52+D53</f>
        <v>82212</v>
      </c>
    </row>
    <row r="56" spans="1:1">
      <c r="A56" s="1"/>
    </row>
    <row r="57" spans="1:1">
      <c r="A57" s="2" t="s">
        <v>256</v>
      </c>
    </row>
    <row r="58" spans="1:1">
      <c r="A58" s="1" t="s">
        <v>257</v>
      </c>
    </row>
    <row r="59" spans="2:2">
      <c r="B59" s="1" t="s">
        <v>258</v>
      </c>
    </row>
    <row r="60" spans="1:1">
      <c r="A60" s="1" t="s">
        <v>259</v>
      </c>
    </row>
    <row r="61" spans="2:2">
      <c r="B61" s="1" t="s">
        <v>260</v>
      </c>
    </row>
    <row r="62" spans="1:1">
      <c r="A62" s="1" t="s">
        <v>261</v>
      </c>
    </row>
    <row r="63" spans="1:1">
      <c r="A63" s="1" t="s">
        <v>262</v>
      </c>
    </row>
    <row r="64" spans="1:1">
      <c r="A64" s="1" t="s">
        <v>263</v>
      </c>
    </row>
    <row r="65" spans="1:1">
      <c r="A65" s="1"/>
    </row>
    <row r="66" spans="1:1">
      <c r="A66" s="2" t="s">
        <v>264</v>
      </c>
    </row>
    <row r="67" ht="19.95" spans="2:9">
      <c r="B67" s="3" t="s">
        <v>56</v>
      </c>
      <c r="C67" s="3"/>
      <c r="D67" s="3"/>
      <c r="E67" s="3"/>
      <c r="F67" s="3"/>
      <c r="G67" s="3"/>
      <c r="H67" s="3"/>
      <c r="I67" s="3"/>
    </row>
    <row r="68" customFormat="1" spans="7:7">
      <c r="G68" t="s">
        <v>41</v>
      </c>
    </row>
    <row r="69" spans="2:9">
      <c r="B69" s="4">
        <v>2019</v>
      </c>
      <c r="C69" s="4"/>
      <c r="D69" s="4" t="s">
        <v>42</v>
      </c>
      <c r="E69" s="5" t="s">
        <v>43</v>
      </c>
      <c r="F69" s="6"/>
      <c r="G69" s="6"/>
      <c r="H69" s="6"/>
      <c r="I69" s="10"/>
    </row>
    <row r="70" spans="2:9">
      <c r="B70" s="4" t="s">
        <v>44</v>
      </c>
      <c r="C70" s="4" t="s">
        <v>45</v>
      </c>
      <c r="D70" s="4"/>
      <c r="E70" s="7" t="s">
        <v>57</v>
      </c>
      <c r="F70" s="4" t="s">
        <v>58</v>
      </c>
      <c r="G70" s="4" t="s">
        <v>59</v>
      </c>
      <c r="H70" s="4" t="s">
        <v>60</v>
      </c>
      <c r="I70" s="4" t="s">
        <v>4</v>
      </c>
    </row>
    <row r="71" spans="2:9">
      <c r="B71" s="4">
        <v>7</v>
      </c>
      <c r="C71" s="4">
        <v>31</v>
      </c>
      <c r="D71" s="4" t="s">
        <v>59</v>
      </c>
      <c r="E71" s="4"/>
      <c r="F71" s="4"/>
      <c r="G71" s="4">
        <v>20000</v>
      </c>
      <c r="H71" s="4"/>
      <c r="I71" s="4"/>
    </row>
    <row r="72" spans="2:9">
      <c r="B72" s="8">
        <v>7</v>
      </c>
      <c r="C72" s="8">
        <v>31</v>
      </c>
      <c r="D72" s="8" t="s">
        <v>57</v>
      </c>
      <c r="E72" s="4">
        <v>44000</v>
      </c>
      <c r="F72" s="4"/>
      <c r="G72" s="4"/>
      <c r="H72" s="4"/>
      <c r="I72" s="4"/>
    </row>
    <row r="73" spans="2:9">
      <c r="B73" s="8">
        <v>7</v>
      </c>
      <c r="C73" s="8">
        <v>31</v>
      </c>
      <c r="D73" s="4" t="s">
        <v>265</v>
      </c>
      <c r="E73" s="4"/>
      <c r="F73" s="4">
        <v>12800</v>
      </c>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3" ht="19.95" spans="2:9">
      <c r="B83" s="3" t="s">
        <v>61</v>
      </c>
      <c r="C83" s="3"/>
      <c r="D83" s="3"/>
      <c r="E83" s="3"/>
      <c r="F83" s="3"/>
      <c r="G83" s="3"/>
      <c r="H83" s="3"/>
      <c r="I83" s="3"/>
    </row>
    <row r="84" customFormat="1" spans="7:7">
      <c r="G84" t="s">
        <v>41</v>
      </c>
    </row>
    <row r="85" spans="2:9">
      <c r="B85" s="4">
        <v>2019</v>
      </c>
      <c r="C85" s="4"/>
      <c r="D85" s="4" t="s">
        <v>42</v>
      </c>
      <c r="E85" s="5" t="s">
        <v>43</v>
      </c>
      <c r="F85" s="6"/>
      <c r="G85" s="6"/>
      <c r="H85" s="6"/>
      <c r="I85" s="10"/>
    </row>
    <row r="86" spans="2:9">
      <c r="B86" s="4" t="s">
        <v>44</v>
      </c>
      <c r="C86" s="4" t="s">
        <v>45</v>
      </c>
      <c r="D86" s="4"/>
      <c r="E86" s="7" t="s">
        <v>57</v>
      </c>
      <c r="F86" s="4" t="s">
        <v>58</v>
      </c>
      <c r="G86" s="4" t="s">
        <v>59</v>
      </c>
      <c r="H86" s="4" t="s">
        <v>60</v>
      </c>
      <c r="I86" s="4" t="s">
        <v>4</v>
      </c>
    </row>
    <row r="87" spans="2:9">
      <c r="B87" s="4">
        <v>7</v>
      </c>
      <c r="C87" s="4">
        <v>31</v>
      </c>
      <c r="D87" s="4"/>
      <c r="E87" s="4"/>
      <c r="F87" s="4"/>
      <c r="G87" s="4">
        <v>12000</v>
      </c>
      <c r="H87" s="4"/>
      <c r="I87" s="4"/>
    </row>
    <row r="88" spans="2:9">
      <c r="B88" s="8">
        <v>7</v>
      </c>
      <c r="C88" s="8">
        <v>31</v>
      </c>
      <c r="D88" s="8" t="s">
        <v>57</v>
      </c>
      <c r="E88" s="4">
        <v>27500</v>
      </c>
      <c r="F88" s="4"/>
      <c r="G88" s="4"/>
      <c r="H88" s="4"/>
      <c r="I88" s="4"/>
    </row>
    <row r="89" spans="2:9">
      <c r="B89" s="8">
        <v>7</v>
      </c>
      <c r="C89" s="8">
        <v>31</v>
      </c>
      <c r="D89" s="4" t="s">
        <v>265</v>
      </c>
      <c r="E89" s="4"/>
      <c r="F89" s="4">
        <v>4800</v>
      </c>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8" ht="19.95" spans="2:9">
      <c r="B98" s="3" t="s">
        <v>62</v>
      </c>
      <c r="C98" s="3"/>
      <c r="D98" s="3"/>
      <c r="E98" s="3"/>
      <c r="F98" s="3"/>
      <c r="G98" s="3"/>
      <c r="H98" s="3"/>
      <c r="I98" s="3"/>
    </row>
    <row r="99" customFormat="1" spans="7:7">
      <c r="G99" t="s">
        <v>41</v>
      </c>
    </row>
    <row r="100" spans="2:10">
      <c r="B100" s="4">
        <v>2019</v>
      </c>
      <c r="C100" s="4"/>
      <c r="D100" s="4" t="s">
        <v>42</v>
      </c>
      <c r="E100" s="4" t="s">
        <v>43</v>
      </c>
      <c r="F100" s="4"/>
      <c r="G100" s="4"/>
      <c r="H100" s="4"/>
      <c r="I100" s="4"/>
      <c r="J100" s="4"/>
    </row>
    <row r="101" spans="2:10">
      <c r="B101" s="4" t="s">
        <v>44</v>
      </c>
      <c r="C101" s="4" t="s">
        <v>45</v>
      </c>
      <c r="D101" s="4"/>
      <c r="E101" s="7" t="s">
        <v>57</v>
      </c>
      <c r="F101" s="4" t="s">
        <v>58</v>
      </c>
      <c r="G101" s="4" t="s">
        <v>59</v>
      </c>
      <c r="H101" s="4" t="s">
        <v>63</v>
      </c>
      <c r="I101" s="4" t="s">
        <v>60</v>
      </c>
      <c r="J101" s="4" t="s">
        <v>4</v>
      </c>
    </row>
    <row r="102" spans="2:10">
      <c r="B102" s="4">
        <v>7</v>
      </c>
      <c r="C102" s="4">
        <v>31</v>
      </c>
      <c r="D102" s="4"/>
      <c r="E102" s="4"/>
      <c r="F102" s="4"/>
      <c r="G102" s="4">
        <v>4000</v>
      </c>
      <c r="H102" s="4"/>
      <c r="I102" s="4"/>
      <c r="J102" s="12"/>
    </row>
    <row r="103" spans="2:10">
      <c r="B103" s="8">
        <v>7</v>
      </c>
      <c r="C103" s="8">
        <v>31</v>
      </c>
      <c r="D103" s="8" t="s">
        <v>57</v>
      </c>
      <c r="E103" s="4">
        <v>22000</v>
      </c>
      <c r="F103" s="4"/>
      <c r="G103" s="4"/>
      <c r="H103" s="4"/>
      <c r="I103" s="4"/>
      <c r="J103" s="12"/>
    </row>
    <row r="104" spans="2:10">
      <c r="B104" s="8">
        <v>7</v>
      </c>
      <c r="C104" s="8">
        <v>31</v>
      </c>
      <c r="D104" s="4" t="s">
        <v>265</v>
      </c>
      <c r="E104" s="4"/>
      <c r="F104" s="4">
        <v>26500</v>
      </c>
      <c r="G104" s="4"/>
      <c r="H104" s="4"/>
      <c r="I104" s="4"/>
      <c r="J104" s="12"/>
    </row>
    <row r="105" spans="2:10">
      <c r="B105" s="4"/>
      <c r="C105" s="4"/>
      <c r="D105" s="4"/>
      <c r="E105" s="4"/>
      <c r="F105" s="4"/>
      <c r="G105" s="4"/>
      <c r="H105" s="4"/>
      <c r="I105" s="4"/>
      <c r="J105" s="12"/>
    </row>
    <row r="106" spans="2:10">
      <c r="B106" s="4"/>
      <c r="C106" s="4"/>
      <c r="D106" s="4"/>
      <c r="E106" s="4"/>
      <c r="F106" s="4"/>
      <c r="G106" s="4"/>
      <c r="H106" s="4"/>
      <c r="I106" s="4"/>
      <c r="J106" s="12"/>
    </row>
    <row r="107" spans="2:10">
      <c r="B107" s="4"/>
      <c r="C107" s="4"/>
      <c r="D107" s="4"/>
      <c r="E107" s="4"/>
      <c r="F107" s="4"/>
      <c r="G107" s="4"/>
      <c r="H107" s="4"/>
      <c r="I107" s="4"/>
      <c r="J107" s="12"/>
    </row>
    <row r="108" spans="2:10">
      <c r="B108" s="4"/>
      <c r="C108" s="4"/>
      <c r="D108" s="4"/>
      <c r="E108" s="4"/>
      <c r="F108" s="4"/>
      <c r="G108" s="4"/>
      <c r="H108" s="4"/>
      <c r="I108" s="4"/>
      <c r="J108" s="12"/>
    </row>
    <row r="109" spans="2:10">
      <c r="B109" s="4"/>
      <c r="C109" s="4"/>
      <c r="D109" s="4"/>
      <c r="E109" s="4"/>
      <c r="F109" s="4"/>
      <c r="G109" s="4"/>
      <c r="H109" s="4"/>
      <c r="I109" s="4"/>
      <c r="J109" s="12"/>
    </row>
    <row r="110" spans="2:10">
      <c r="B110" s="4"/>
      <c r="C110" s="4"/>
      <c r="D110" s="4"/>
      <c r="E110" s="4"/>
      <c r="F110" s="4"/>
      <c r="G110" s="4"/>
      <c r="H110" s="4"/>
      <c r="I110" s="4"/>
      <c r="J110" s="12"/>
    </row>
    <row r="114" ht="19.95" spans="2:9">
      <c r="B114" s="3" t="s">
        <v>64</v>
      </c>
      <c r="C114" s="3"/>
      <c r="D114" s="3"/>
      <c r="E114" s="3"/>
      <c r="F114" s="3"/>
      <c r="G114" s="3"/>
      <c r="H114" s="3"/>
      <c r="I114" s="3"/>
    </row>
    <row r="115" customFormat="1" spans="7:7">
      <c r="G115" t="s">
        <v>41</v>
      </c>
    </row>
    <row r="116" spans="2:10">
      <c r="B116" s="4">
        <v>2019</v>
      </c>
      <c r="C116" s="4"/>
      <c r="D116" s="4" t="s">
        <v>42</v>
      </c>
      <c r="E116" s="4" t="s">
        <v>43</v>
      </c>
      <c r="F116" s="4"/>
      <c r="G116" s="4"/>
      <c r="H116" s="4"/>
      <c r="I116" s="4"/>
      <c r="J116" s="4"/>
    </row>
    <row r="117" spans="2:10">
      <c r="B117" s="4" t="s">
        <v>44</v>
      </c>
      <c r="C117" s="4" t="s">
        <v>45</v>
      </c>
      <c r="D117" s="4"/>
      <c r="E117" s="7" t="s">
        <v>57</v>
      </c>
      <c r="F117" s="4" t="s">
        <v>58</v>
      </c>
      <c r="G117" s="4" t="s">
        <v>59</v>
      </c>
      <c r="H117" s="4" t="s">
        <v>63</v>
      </c>
      <c r="I117" s="4" t="s">
        <v>60</v>
      </c>
      <c r="J117" s="4" t="s">
        <v>4</v>
      </c>
    </row>
    <row r="118" spans="2:10">
      <c r="B118" s="4">
        <v>7</v>
      </c>
      <c r="C118" s="4">
        <v>31</v>
      </c>
      <c r="D118" s="4"/>
      <c r="E118" s="4"/>
      <c r="F118" s="4"/>
      <c r="G118" s="4">
        <v>3200</v>
      </c>
      <c r="H118" s="4"/>
      <c r="I118" s="4"/>
      <c r="J118" s="12"/>
    </row>
    <row r="119" spans="2:10">
      <c r="B119" s="8">
        <v>7</v>
      </c>
      <c r="C119" s="8">
        <v>31</v>
      </c>
      <c r="D119" s="8" t="s">
        <v>57</v>
      </c>
      <c r="E119" s="4">
        <v>22000</v>
      </c>
      <c r="F119" s="4"/>
      <c r="G119" s="4"/>
      <c r="H119" s="4"/>
      <c r="I119" s="4"/>
      <c r="J119" s="12"/>
    </row>
    <row r="120" spans="2:10">
      <c r="B120" s="8">
        <v>7</v>
      </c>
      <c r="C120" s="8">
        <v>31</v>
      </c>
      <c r="D120" s="4" t="s">
        <v>265</v>
      </c>
      <c r="E120" s="4"/>
      <c r="F120" s="4">
        <v>15920</v>
      </c>
      <c r="G120" s="4"/>
      <c r="H120" s="4"/>
      <c r="I120" s="4"/>
      <c r="J120" s="12"/>
    </row>
    <row r="121" spans="2:10">
      <c r="B121" s="4"/>
      <c r="C121" s="4"/>
      <c r="D121" s="4"/>
      <c r="E121" s="4"/>
      <c r="F121" s="4"/>
      <c r="G121" s="4"/>
      <c r="H121" s="4"/>
      <c r="I121" s="4"/>
      <c r="J121" s="12"/>
    </row>
    <row r="122" spans="2:10">
      <c r="B122" s="4"/>
      <c r="C122" s="4"/>
      <c r="D122" s="4"/>
      <c r="E122" s="4"/>
      <c r="F122" s="4"/>
      <c r="G122" s="4"/>
      <c r="H122" s="4"/>
      <c r="I122" s="4"/>
      <c r="J122" s="12"/>
    </row>
    <row r="123" spans="2:10">
      <c r="B123" s="4"/>
      <c r="C123" s="4"/>
      <c r="D123" s="4"/>
      <c r="E123" s="4"/>
      <c r="F123" s="4"/>
      <c r="G123" s="4"/>
      <c r="H123" s="4"/>
      <c r="I123" s="4"/>
      <c r="J123" s="12"/>
    </row>
    <row r="124" spans="2:10">
      <c r="B124" s="4"/>
      <c r="C124" s="4"/>
      <c r="D124" s="4"/>
      <c r="E124" s="4"/>
      <c r="F124" s="4"/>
      <c r="G124" s="4"/>
      <c r="H124" s="4"/>
      <c r="I124" s="4"/>
      <c r="J124" s="12"/>
    </row>
    <row r="125" spans="2:10">
      <c r="B125" s="4"/>
      <c r="C125" s="4"/>
      <c r="D125" s="4"/>
      <c r="E125" s="4"/>
      <c r="F125" s="4"/>
      <c r="G125" s="4"/>
      <c r="H125" s="4"/>
      <c r="I125" s="4"/>
      <c r="J125" s="12"/>
    </row>
    <row r="126" spans="2:10">
      <c r="B126" s="4"/>
      <c r="C126" s="4"/>
      <c r="D126" s="4"/>
      <c r="E126" s="4"/>
      <c r="F126" s="4"/>
      <c r="G126" s="4"/>
      <c r="H126" s="4"/>
      <c r="I126" s="4"/>
      <c r="J126" s="12"/>
    </row>
  </sheetData>
  <mergeCells count="28">
    <mergeCell ref="B43:D43"/>
    <mergeCell ref="B44:D44"/>
    <mergeCell ref="B45:C45"/>
    <mergeCell ref="B52:C52"/>
    <mergeCell ref="B53:C53"/>
    <mergeCell ref="B54:C54"/>
    <mergeCell ref="B67:I67"/>
    <mergeCell ref="B69:C69"/>
    <mergeCell ref="E69:I69"/>
    <mergeCell ref="B83:I83"/>
    <mergeCell ref="B85:C85"/>
    <mergeCell ref="E85:I85"/>
    <mergeCell ref="B98:I98"/>
    <mergeCell ref="B100:C100"/>
    <mergeCell ref="E100:J100"/>
    <mergeCell ref="B114:I114"/>
    <mergeCell ref="B116:C116"/>
    <mergeCell ref="E116:J116"/>
    <mergeCell ref="B5:B8"/>
    <mergeCell ref="B9:B14"/>
    <mergeCell ref="B15:B18"/>
    <mergeCell ref="B19:B21"/>
    <mergeCell ref="B22:B28"/>
    <mergeCell ref="B29:B40"/>
    <mergeCell ref="D69:D70"/>
    <mergeCell ref="D85:D86"/>
    <mergeCell ref="D100:D101"/>
    <mergeCell ref="D116:D11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
  <sheetViews>
    <sheetView topLeftCell="A65" workbookViewId="0">
      <selection activeCell="A4" sqref="$A4:$XFD123"/>
    </sheetView>
  </sheetViews>
  <sheetFormatPr defaultColWidth="8.88073394495413" defaultRowHeight="14.5"/>
  <sheetData>
    <row r="1" spans="1:1">
      <c r="A1" s="1" t="s">
        <v>266</v>
      </c>
    </row>
    <row r="3" spans="1:1">
      <c r="A3" s="1" t="s">
        <v>267</v>
      </c>
    </row>
    <row r="4" spans="1:1">
      <c r="A4" s="1" t="s">
        <v>268</v>
      </c>
    </row>
    <row r="6" spans="1:1">
      <c r="A6" s="1"/>
    </row>
    <row r="7" spans="1:1">
      <c r="A7" s="2" t="s">
        <v>269</v>
      </c>
    </row>
    <row r="8" spans="1:1">
      <c r="A8" s="1" t="s">
        <v>270</v>
      </c>
    </row>
    <row r="9" spans="3:3">
      <c r="C9" s="1" t="s">
        <v>271</v>
      </c>
    </row>
    <row r="10" spans="1:1">
      <c r="A10" s="1" t="s">
        <v>272</v>
      </c>
    </row>
    <row r="11" spans="3:3">
      <c r="C11" s="1" t="s">
        <v>273</v>
      </c>
    </row>
    <row r="12" spans="1:1">
      <c r="A12" s="1" t="s">
        <v>274</v>
      </c>
    </row>
    <row r="15" spans="1:1">
      <c r="A15" s="2" t="s">
        <v>275</v>
      </c>
    </row>
    <row r="17" ht="19.95" spans="2:9">
      <c r="B17" s="3" t="s">
        <v>56</v>
      </c>
      <c r="C17" s="3"/>
      <c r="D17" s="3"/>
      <c r="E17" s="3"/>
      <c r="F17" s="3"/>
      <c r="G17" s="3"/>
      <c r="H17" s="3"/>
      <c r="I17" s="3"/>
    </row>
    <row r="18" customFormat="1" spans="7:7">
      <c r="G18" t="s">
        <v>41</v>
      </c>
    </row>
    <row r="19" spans="2:9">
      <c r="B19" s="4">
        <v>2019</v>
      </c>
      <c r="C19" s="4"/>
      <c r="D19" s="4" t="s">
        <v>42</v>
      </c>
      <c r="E19" s="5" t="s">
        <v>43</v>
      </c>
      <c r="F19" s="6"/>
      <c r="G19" s="6"/>
      <c r="H19" s="6"/>
      <c r="I19" s="10"/>
    </row>
    <row r="20" spans="2:9">
      <c r="B20" s="4" t="s">
        <v>44</v>
      </c>
      <c r="C20" s="4" t="s">
        <v>45</v>
      </c>
      <c r="D20" s="4"/>
      <c r="E20" s="7" t="s">
        <v>57</v>
      </c>
      <c r="F20" s="4" t="s">
        <v>58</v>
      </c>
      <c r="G20" s="4" t="s">
        <v>59</v>
      </c>
      <c r="H20" s="4" t="s">
        <v>60</v>
      </c>
      <c r="I20" s="4" t="s">
        <v>4</v>
      </c>
    </row>
    <row r="21" spans="2:9">
      <c r="B21" s="4">
        <v>7</v>
      </c>
      <c r="C21" s="4">
        <v>31</v>
      </c>
      <c r="D21" s="4" t="s">
        <v>59</v>
      </c>
      <c r="E21" s="4"/>
      <c r="F21" s="4"/>
      <c r="G21" s="4">
        <v>20000</v>
      </c>
      <c r="H21" s="4"/>
      <c r="I21" s="4"/>
    </row>
    <row r="22" spans="2:9">
      <c r="B22" s="8">
        <v>7</v>
      </c>
      <c r="C22" s="8">
        <v>31</v>
      </c>
      <c r="D22" s="8" t="s">
        <v>57</v>
      </c>
      <c r="E22" s="4">
        <v>44000</v>
      </c>
      <c r="F22" s="4"/>
      <c r="G22" s="4"/>
      <c r="H22" s="4"/>
      <c r="I22" s="4"/>
    </row>
    <row r="23" spans="2:9">
      <c r="B23" s="8">
        <v>7</v>
      </c>
      <c r="C23" s="8">
        <v>31</v>
      </c>
      <c r="D23" s="4" t="s">
        <v>265</v>
      </c>
      <c r="E23" s="4"/>
      <c r="F23" s="4">
        <v>12800</v>
      </c>
      <c r="G23" s="4"/>
      <c r="H23" s="4"/>
      <c r="I23" s="4"/>
    </row>
    <row r="24" spans="2:9">
      <c r="B24" s="8">
        <v>7</v>
      </c>
      <c r="C24" s="8">
        <v>31</v>
      </c>
      <c r="D24" s="4" t="s">
        <v>276</v>
      </c>
      <c r="E24" s="4"/>
      <c r="F24" s="4"/>
      <c r="G24" s="4"/>
      <c r="H24" s="4">
        <v>2000</v>
      </c>
      <c r="I24" s="4"/>
    </row>
    <row r="25" spans="2:9">
      <c r="B25" s="4"/>
      <c r="C25" s="4"/>
      <c r="D25" s="4"/>
      <c r="E25" s="4"/>
      <c r="F25" s="4"/>
      <c r="G25" s="4"/>
      <c r="H25" s="4"/>
      <c r="I25" s="4"/>
    </row>
    <row r="26" spans="2:9">
      <c r="B26" s="4"/>
      <c r="C26" s="4"/>
      <c r="D26" s="4"/>
      <c r="E26" s="4"/>
      <c r="F26" s="4"/>
      <c r="G26" s="4"/>
      <c r="H26" s="4"/>
      <c r="I26" s="4"/>
    </row>
    <row r="27" spans="2:9">
      <c r="B27" s="4"/>
      <c r="C27" s="4"/>
      <c r="D27" s="4"/>
      <c r="E27" s="4"/>
      <c r="F27" s="4"/>
      <c r="G27" s="4"/>
      <c r="H27" s="4"/>
      <c r="I27" s="4"/>
    </row>
    <row r="28" spans="2:9">
      <c r="B28" s="4"/>
      <c r="C28" s="4"/>
      <c r="D28" s="4"/>
      <c r="E28" s="4"/>
      <c r="F28" s="4"/>
      <c r="G28" s="4"/>
      <c r="H28" s="4"/>
      <c r="I28" s="4"/>
    </row>
    <row r="29" spans="2:9">
      <c r="B29" s="4"/>
      <c r="C29" s="4"/>
      <c r="D29" s="4"/>
      <c r="E29" s="4"/>
      <c r="F29" s="4"/>
      <c r="G29" s="4"/>
      <c r="H29" s="4"/>
      <c r="I29" s="4"/>
    </row>
    <row r="33" ht="19.95" spans="2:9">
      <c r="B33" s="3" t="s">
        <v>61</v>
      </c>
      <c r="C33" s="3"/>
      <c r="D33" s="3"/>
      <c r="E33" s="3"/>
      <c r="F33" s="3"/>
      <c r="G33" s="3"/>
      <c r="H33" s="3"/>
      <c r="I33" s="3"/>
    </row>
    <row r="34" customFormat="1" spans="7:7">
      <c r="G34" t="s">
        <v>41</v>
      </c>
    </row>
    <row r="35" spans="2:9">
      <c r="B35" s="4">
        <v>2019</v>
      </c>
      <c r="C35" s="4"/>
      <c r="D35" s="4" t="s">
        <v>42</v>
      </c>
      <c r="E35" s="5" t="s">
        <v>43</v>
      </c>
      <c r="F35" s="6"/>
      <c r="G35" s="6"/>
      <c r="H35" s="6"/>
      <c r="I35" s="10"/>
    </row>
    <row r="36" spans="2:9">
      <c r="B36" s="4" t="s">
        <v>44</v>
      </c>
      <c r="C36" s="4" t="s">
        <v>45</v>
      </c>
      <c r="D36" s="4"/>
      <c r="E36" s="7" t="s">
        <v>57</v>
      </c>
      <c r="F36" s="4" t="s">
        <v>58</v>
      </c>
      <c r="G36" s="4" t="s">
        <v>59</v>
      </c>
      <c r="H36" s="4" t="s">
        <v>60</v>
      </c>
      <c r="I36" s="4" t="s">
        <v>4</v>
      </c>
    </row>
    <row r="37" spans="2:9">
      <c r="B37" s="4">
        <v>7</v>
      </c>
      <c r="C37" s="4">
        <v>31</v>
      </c>
      <c r="D37" s="4"/>
      <c r="E37" s="4"/>
      <c r="F37" s="4"/>
      <c r="G37" s="4">
        <v>12000</v>
      </c>
      <c r="H37" s="4"/>
      <c r="I37" s="4"/>
    </row>
    <row r="38" spans="2:9">
      <c r="B38" s="8">
        <v>7</v>
      </c>
      <c r="C38" s="8">
        <v>31</v>
      </c>
      <c r="D38" s="8" t="s">
        <v>57</v>
      </c>
      <c r="E38" s="4">
        <v>27500</v>
      </c>
      <c r="F38" s="4"/>
      <c r="G38" s="4"/>
      <c r="H38" s="4"/>
      <c r="I38" s="4"/>
    </row>
    <row r="39" spans="2:9">
      <c r="B39" s="8">
        <v>7</v>
      </c>
      <c r="C39" s="8">
        <v>31</v>
      </c>
      <c r="D39" s="4" t="s">
        <v>265</v>
      </c>
      <c r="E39" s="4"/>
      <c r="F39" s="4">
        <v>4800</v>
      </c>
      <c r="G39" s="4"/>
      <c r="H39" s="4"/>
      <c r="I39" s="4"/>
    </row>
    <row r="40" spans="2:9">
      <c r="B40" s="8">
        <v>7</v>
      </c>
      <c r="C40" s="8">
        <v>31</v>
      </c>
      <c r="D40" s="4" t="s">
        <v>276</v>
      </c>
      <c r="E40" s="4"/>
      <c r="F40" s="4"/>
      <c r="G40" s="4"/>
      <c r="H40" s="4">
        <v>3000</v>
      </c>
      <c r="I40" s="4"/>
    </row>
    <row r="41" spans="2:9">
      <c r="B41" s="4"/>
      <c r="C41" s="4"/>
      <c r="D41" s="4"/>
      <c r="E41" s="4"/>
      <c r="F41" s="4"/>
      <c r="G41" s="4"/>
      <c r="H41" s="4"/>
      <c r="I41" s="4"/>
    </row>
    <row r="42" spans="2:9">
      <c r="B42" s="4"/>
      <c r="C42" s="4"/>
      <c r="D42" s="4"/>
      <c r="E42" s="4"/>
      <c r="F42" s="4"/>
      <c r="G42" s="4"/>
      <c r="H42" s="4"/>
      <c r="I42" s="4"/>
    </row>
    <row r="43" spans="2:9">
      <c r="B43" s="4"/>
      <c r="C43" s="4"/>
      <c r="D43" s="4"/>
      <c r="E43" s="4"/>
      <c r="F43" s="4"/>
      <c r="G43" s="4"/>
      <c r="H43" s="4"/>
      <c r="I43" s="4"/>
    </row>
    <row r="44" spans="2:9">
      <c r="B44" s="4"/>
      <c r="C44" s="4"/>
      <c r="D44" s="4"/>
      <c r="E44" s="4"/>
      <c r="F44" s="4"/>
      <c r="G44" s="4"/>
      <c r="H44" s="4"/>
      <c r="I44" s="4"/>
    </row>
    <row r="45" spans="2:9">
      <c r="B45" s="4"/>
      <c r="C45" s="4"/>
      <c r="D45" s="4"/>
      <c r="E45" s="4"/>
      <c r="F45" s="4"/>
      <c r="G45" s="4"/>
      <c r="H45" s="4"/>
      <c r="I45" s="4"/>
    </row>
    <row r="48" ht="19.95" spans="2:9">
      <c r="B48" s="3" t="s">
        <v>62</v>
      </c>
      <c r="C48" s="3"/>
      <c r="D48" s="3"/>
      <c r="E48" s="3"/>
      <c r="F48" s="3"/>
      <c r="G48" s="3"/>
      <c r="H48" s="3"/>
      <c r="I48" s="3"/>
    </row>
    <row r="49" customFormat="1" spans="7:7">
      <c r="G49" t="s">
        <v>41</v>
      </c>
    </row>
    <row r="50" spans="2:10">
      <c r="B50" s="4">
        <v>2019</v>
      </c>
      <c r="C50" s="4"/>
      <c r="D50" s="4" t="s">
        <v>42</v>
      </c>
      <c r="E50" s="4" t="s">
        <v>43</v>
      </c>
      <c r="F50" s="4"/>
      <c r="G50" s="4"/>
      <c r="H50" s="4"/>
      <c r="I50" s="4"/>
      <c r="J50" s="4"/>
    </row>
    <row r="51" spans="2:10">
      <c r="B51" s="4" t="s">
        <v>44</v>
      </c>
      <c r="C51" s="4" t="s">
        <v>45</v>
      </c>
      <c r="D51" s="4"/>
      <c r="E51" s="7" t="s">
        <v>57</v>
      </c>
      <c r="F51" s="4" t="s">
        <v>58</v>
      </c>
      <c r="G51" s="4" t="s">
        <v>59</v>
      </c>
      <c r="H51" s="4" t="s">
        <v>63</v>
      </c>
      <c r="I51" s="4" t="s">
        <v>60</v>
      </c>
      <c r="J51" s="4" t="s">
        <v>4</v>
      </c>
    </row>
    <row r="52" spans="2:10">
      <c r="B52" s="4">
        <v>7</v>
      </c>
      <c r="C52" s="4">
        <v>31</v>
      </c>
      <c r="D52" s="4"/>
      <c r="E52" s="4"/>
      <c r="F52" s="4"/>
      <c r="G52" s="4">
        <v>4000</v>
      </c>
      <c r="H52" s="4"/>
      <c r="I52" s="4"/>
      <c r="J52" s="12"/>
    </row>
    <row r="53" spans="2:10">
      <c r="B53" s="8">
        <v>7</v>
      </c>
      <c r="C53" s="8">
        <v>31</v>
      </c>
      <c r="D53" s="8" t="s">
        <v>57</v>
      </c>
      <c r="E53" s="4">
        <v>22000</v>
      </c>
      <c r="F53" s="4"/>
      <c r="G53" s="4"/>
      <c r="H53" s="4"/>
      <c r="I53" s="4"/>
      <c r="J53" s="12"/>
    </row>
    <row r="54" spans="2:10">
      <c r="B54" s="8">
        <v>7</v>
      </c>
      <c r="C54" s="8">
        <v>31</v>
      </c>
      <c r="D54" s="4" t="s">
        <v>265</v>
      </c>
      <c r="E54" s="4"/>
      <c r="F54" s="4">
        <v>26500</v>
      </c>
      <c r="G54" s="4"/>
      <c r="H54" s="4"/>
      <c r="I54" s="4"/>
      <c r="J54" s="12"/>
    </row>
    <row r="55" spans="2:10">
      <c r="B55" s="8">
        <v>7</v>
      </c>
      <c r="C55" s="8">
        <v>31</v>
      </c>
      <c r="D55" s="4" t="s">
        <v>276</v>
      </c>
      <c r="E55" s="4"/>
      <c r="F55" s="4"/>
      <c r="G55" s="4"/>
      <c r="H55" s="4"/>
      <c r="I55" s="4">
        <v>4000</v>
      </c>
      <c r="J55" s="12"/>
    </row>
    <row r="56" spans="2:10">
      <c r="B56" s="4"/>
      <c r="C56" s="4"/>
      <c r="D56" s="4"/>
      <c r="E56" s="4"/>
      <c r="F56" s="4"/>
      <c r="G56" s="4"/>
      <c r="H56" s="4"/>
      <c r="I56" s="4"/>
      <c r="J56" s="12"/>
    </row>
    <row r="57" spans="2:10">
      <c r="B57" s="4"/>
      <c r="C57" s="4"/>
      <c r="D57" s="4"/>
      <c r="E57" s="4"/>
      <c r="F57" s="4"/>
      <c r="G57" s="4"/>
      <c r="H57" s="4"/>
      <c r="I57" s="4"/>
      <c r="J57" s="12"/>
    </row>
    <row r="58" spans="2:10">
      <c r="B58" s="4"/>
      <c r="C58" s="4"/>
      <c r="D58" s="4"/>
      <c r="E58" s="4"/>
      <c r="F58" s="4"/>
      <c r="G58" s="4"/>
      <c r="H58" s="4"/>
      <c r="I58" s="4"/>
      <c r="J58" s="12"/>
    </row>
    <row r="59" spans="2:10">
      <c r="B59" s="4"/>
      <c r="C59" s="4"/>
      <c r="D59" s="4"/>
      <c r="E59" s="4"/>
      <c r="F59" s="4"/>
      <c r="G59" s="4"/>
      <c r="H59" s="4"/>
      <c r="I59" s="4"/>
      <c r="J59" s="12"/>
    </row>
    <row r="60" spans="2:10">
      <c r="B60" s="4"/>
      <c r="C60" s="4"/>
      <c r="D60" s="4"/>
      <c r="E60" s="4"/>
      <c r="F60" s="4"/>
      <c r="G60" s="4"/>
      <c r="H60" s="4"/>
      <c r="I60" s="4"/>
      <c r="J60" s="12"/>
    </row>
    <row r="64" ht="19.95" spans="2:9">
      <c r="B64" s="3" t="s">
        <v>64</v>
      </c>
      <c r="C64" s="3"/>
      <c r="D64" s="3"/>
      <c r="E64" s="3"/>
      <c r="F64" s="3"/>
      <c r="G64" s="3"/>
      <c r="H64" s="3"/>
      <c r="I64" s="3"/>
    </row>
    <row r="65" customFormat="1" spans="7:7">
      <c r="G65" t="s">
        <v>41</v>
      </c>
    </row>
    <row r="66" spans="2:10">
      <c r="B66" s="4">
        <v>2019</v>
      </c>
      <c r="C66" s="4"/>
      <c r="D66" s="4" t="s">
        <v>42</v>
      </c>
      <c r="E66" s="4" t="s">
        <v>43</v>
      </c>
      <c r="F66" s="4"/>
      <c r="G66" s="4"/>
      <c r="H66" s="4"/>
      <c r="I66" s="4"/>
      <c r="J66" s="4"/>
    </row>
    <row r="67" spans="2:10">
      <c r="B67" s="4" t="s">
        <v>44</v>
      </c>
      <c r="C67" s="4" t="s">
        <v>45</v>
      </c>
      <c r="D67" s="4"/>
      <c r="E67" s="7" t="s">
        <v>57</v>
      </c>
      <c r="F67" s="4" t="s">
        <v>58</v>
      </c>
      <c r="G67" s="4" t="s">
        <v>59</v>
      </c>
      <c r="H67" s="4" t="s">
        <v>63</v>
      </c>
      <c r="I67" s="4" t="s">
        <v>60</v>
      </c>
      <c r="J67" s="4" t="s">
        <v>4</v>
      </c>
    </row>
    <row r="68" spans="2:10">
      <c r="B68" s="4">
        <v>7</v>
      </c>
      <c r="C68" s="4">
        <v>31</v>
      </c>
      <c r="D68" s="4"/>
      <c r="E68" s="4"/>
      <c r="F68" s="4"/>
      <c r="G68" s="4">
        <v>3200</v>
      </c>
      <c r="H68" s="4"/>
      <c r="I68" s="4"/>
      <c r="J68" s="12"/>
    </row>
    <row r="69" spans="2:10">
      <c r="B69" s="8">
        <v>7</v>
      </c>
      <c r="C69" s="8">
        <v>31</v>
      </c>
      <c r="D69" s="8" t="s">
        <v>57</v>
      </c>
      <c r="E69" s="4">
        <v>22000</v>
      </c>
      <c r="F69" s="4"/>
      <c r="G69" s="4"/>
      <c r="H69" s="4"/>
      <c r="I69" s="4"/>
      <c r="J69" s="12"/>
    </row>
    <row r="70" spans="2:10">
      <c r="B70" s="8">
        <v>7</v>
      </c>
      <c r="C70" s="8">
        <v>31</v>
      </c>
      <c r="D70" s="4" t="s">
        <v>265</v>
      </c>
      <c r="E70" s="4"/>
      <c r="F70" s="4">
        <v>15920</v>
      </c>
      <c r="G70" s="4"/>
      <c r="H70" s="4"/>
      <c r="I70" s="4"/>
      <c r="J70" s="12"/>
    </row>
    <row r="71" spans="2:10">
      <c r="B71" s="8">
        <v>7</v>
      </c>
      <c r="C71" s="8">
        <v>31</v>
      </c>
      <c r="D71" s="4" t="s">
        <v>276</v>
      </c>
      <c r="E71" s="4"/>
      <c r="F71" s="4"/>
      <c r="G71" s="4"/>
      <c r="H71" s="4"/>
      <c r="I71" s="4">
        <v>6000</v>
      </c>
      <c r="J71" s="12"/>
    </row>
    <row r="72" spans="2:10">
      <c r="B72" s="4"/>
      <c r="C72" s="4"/>
      <c r="D72" s="4"/>
      <c r="E72" s="4"/>
      <c r="F72" s="4"/>
      <c r="G72" s="4"/>
      <c r="H72" s="4"/>
      <c r="I72" s="4"/>
      <c r="J72" s="12"/>
    </row>
    <row r="73" spans="2:10">
      <c r="B73" s="4"/>
      <c r="C73" s="4"/>
      <c r="D73" s="4"/>
      <c r="E73" s="4"/>
      <c r="F73" s="4"/>
      <c r="G73" s="4"/>
      <c r="H73" s="4"/>
      <c r="I73" s="4"/>
      <c r="J73" s="12"/>
    </row>
    <row r="74" spans="2:10">
      <c r="B74" s="4"/>
      <c r="C74" s="4"/>
      <c r="D74" s="4"/>
      <c r="E74" s="4"/>
      <c r="F74" s="4"/>
      <c r="G74" s="4"/>
      <c r="H74" s="4"/>
      <c r="I74" s="4"/>
      <c r="J74" s="12"/>
    </row>
    <row r="75" spans="2:10">
      <c r="B75" s="4"/>
      <c r="C75" s="4"/>
      <c r="D75" s="4"/>
      <c r="E75" s="4"/>
      <c r="F75" s="4"/>
      <c r="G75" s="4"/>
      <c r="H75" s="4"/>
      <c r="I75" s="4"/>
      <c r="J75" s="12"/>
    </row>
    <row r="76" spans="2:10">
      <c r="B76" s="4"/>
      <c r="C76" s="4"/>
      <c r="D76" s="4"/>
      <c r="E76" s="4"/>
      <c r="F76" s="4"/>
      <c r="G76" s="4"/>
      <c r="H76" s="4"/>
      <c r="I76" s="4"/>
      <c r="J76" s="12"/>
    </row>
  </sheetData>
  <mergeCells count="16">
    <mergeCell ref="B17:I17"/>
    <mergeCell ref="B19:C19"/>
    <mergeCell ref="E19:I19"/>
    <mergeCell ref="B33:I33"/>
    <mergeCell ref="B35:C35"/>
    <mergeCell ref="E35:I35"/>
    <mergeCell ref="B48:I48"/>
    <mergeCell ref="B50:C50"/>
    <mergeCell ref="E50:J50"/>
    <mergeCell ref="B64:I64"/>
    <mergeCell ref="B66:C66"/>
    <mergeCell ref="E66:J66"/>
    <mergeCell ref="D19:D20"/>
    <mergeCell ref="D35:D36"/>
    <mergeCell ref="D50:D51"/>
    <mergeCell ref="D66:D6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8"/>
  <sheetViews>
    <sheetView topLeftCell="A130" workbookViewId="0">
      <selection activeCell="A4" sqref="$A4:$XFD123"/>
    </sheetView>
  </sheetViews>
  <sheetFormatPr defaultColWidth="8.88073394495413" defaultRowHeight="14.5"/>
  <cols>
    <col min="2" max="2" width="14.9908256880734"/>
  </cols>
  <sheetData>
    <row r="1" spans="1:1">
      <c r="A1" t="s">
        <v>277</v>
      </c>
    </row>
    <row r="3" spans="1:1">
      <c r="A3" s="2" t="s">
        <v>278</v>
      </c>
    </row>
    <row r="5" ht="19.95" spans="2:9">
      <c r="B5" s="3" t="s">
        <v>56</v>
      </c>
      <c r="C5" s="3"/>
      <c r="D5" s="3"/>
      <c r="E5" s="3"/>
      <c r="F5" s="3"/>
      <c r="G5" s="3"/>
      <c r="H5" s="3"/>
      <c r="I5" s="3"/>
    </row>
    <row r="6" customFormat="1" spans="7:7">
      <c r="G6" t="s">
        <v>41</v>
      </c>
    </row>
    <row r="7" spans="2:9">
      <c r="B7" s="4">
        <v>2019</v>
      </c>
      <c r="C7" s="4"/>
      <c r="D7" s="4" t="s">
        <v>42</v>
      </c>
      <c r="E7" s="5" t="s">
        <v>43</v>
      </c>
      <c r="F7" s="6"/>
      <c r="G7" s="6"/>
      <c r="H7" s="6"/>
      <c r="I7" s="10"/>
    </row>
    <row r="8" spans="2:9">
      <c r="B8" s="4" t="s">
        <v>44</v>
      </c>
      <c r="C8" s="4" t="s">
        <v>45</v>
      </c>
      <c r="D8" s="4"/>
      <c r="E8" s="7" t="s">
        <v>57</v>
      </c>
      <c r="F8" s="4" t="s">
        <v>58</v>
      </c>
      <c r="G8" s="4" t="s">
        <v>59</v>
      </c>
      <c r="H8" s="4" t="s">
        <v>60</v>
      </c>
      <c r="I8" s="4" t="s">
        <v>4</v>
      </c>
    </row>
    <row r="9" spans="2:9">
      <c r="B9" s="4">
        <v>7</v>
      </c>
      <c r="C9" s="4">
        <v>31</v>
      </c>
      <c r="D9" s="4" t="s">
        <v>59</v>
      </c>
      <c r="E9" s="4"/>
      <c r="F9" s="4"/>
      <c r="G9" s="4">
        <v>20000</v>
      </c>
      <c r="H9" s="4"/>
      <c r="I9" s="55">
        <f>SUM(E9:H9)</f>
        <v>20000</v>
      </c>
    </row>
    <row r="10" spans="2:9">
      <c r="B10" s="32">
        <v>7</v>
      </c>
      <c r="C10" s="32">
        <v>31</v>
      </c>
      <c r="D10" s="32" t="s">
        <v>57</v>
      </c>
      <c r="E10" s="4">
        <v>44000</v>
      </c>
      <c r="F10" s="4"/>
      <c r="G10" s="4"/>
      <c r="H10" s="4"/>
      <c r="I10" s="55">
        <f>SUM(E10:H10)</f>
        <v>44000</v>
      </c>
    </row>
    <row r="11" spans="2:9">
      <c r="B11" s="32">
        <v>7</v>
      </c>
      <c r="C11" s="32">
        <v>31</v>
      </c>
      <c r="D11" s="32" t="s">
        <v>265</v>
      </c>
      <c r="E11" s="4"/>
      <c r="F11" s="4">
        <v>12800</v>
      </c>
      <c r="G11" s="4"/>
      <c r="H11" s="4"/>
      <c r="I11" s="55">
        <f>SUM(E11:H11)</f>
        <v>12800</v>
      </c>
    </row>
    <row r="12" spans="2:9">
      <c r="B12" s="32">
        <v>7</v>
      </c>
      <c r="C12" s="32">
        <v>31</v>
      </c>
      <c r="D12" s="32" t="s">
        <v>276</v>
      </c>
      <c r="E12" s="4"/>
      <c r="F12" s="4"/>
      <c r="G12" s="4"/>
      <c r="H12" s="4">
        <v>2000</v>
      </c>
      <c r="I12" s="55">
        <f>SUM(E12:H12)</f>
        <v>2000</v>
      </c>
    </row>
    <row r="13" spans="2:9">
      <c r="B13" s="8">
        <v>7</v>
      </c>
      <c r="C13" s="8">
        <v>31</v>
      </c>
      <c r="D13" s="8" t="s">
        <v>4</v>
      </c>
      <c r="E13" s="55">
        <f t="shared" ref="E13:I13" si="0">SUM(E9:E12)</f>
        <v>44000</v>
      </c>
      <c r="F13" s="55">
        <f t="shared" si="0"/>
        <v>12800</v>
      </c>
      <c r="G13" s="55">
        <f t="shared" si="0"/>
        <v>20000</v>
      </c>
      <c r="H13" s="55">
        <f t="shared" si="0"/>
        <v>2000</v>
      </c>
      <c r="I13" s="55">
        <f t="shared" si="0"/>
        <v>78800</v>
      </c>
    </row>
    <row r="14" spans="2:9">
      <c r="B14" s="4"/>
      <c r="C14" s="4"/>
      <c r="D14" s="4"/>
      <c r="E14" s="4"/>
      <c r="F14" s="4"/>
      <c r="G14" s="4"/>
      <c r="H14" s="4"/>
      <c r="I14" s="4"/>
    </row>
    <row r="15" spans="2:9">
      <c r="B15" s="4"/>
      <c r="C15" s="4"/>
      <c r="D15" s="4"/>
      <c r="E15" s="4"/>
      <c r="F15" s="4"/>
      <c r="G15" s="4"/>
      <c r="H15" s="4"/>
      <c r="I15" s="4"/>
    </row>
    <row r="16" spans="2:9">
      <c r="B16" s="4"/>
      <c r="C16" s="4"/>
      <c r="D16" s="4"/>
      <c r="E16" s="4"/>
      <c r="F16" s="4"/>
      <c r="G16" s="4"/>
      <c r="H16" s="4"/>
      <c r="I16" s="4"/>
    </row>
    <row r="17" spans="2:9">
      <c r="B17" s="4"/>
      <c r="C17" s="4"/>
      <c r="D17" s="4"/>
      <c r="E17" s="4"/>
      <c r="F17" s="4"/>
      <c r="G17" s="4"/>
      <c r="H17" s="4"/>
      <c r="I17" s="4"/>
    </row>
    <row r="21" ht="19.95" spans="2:9">
      <c r="B21" s="3" t="s">
        <v>61</v>
      </c>
      <c r="C21" s="3"/>
      <c r="D21" s="3"/>
      <c r="E21" s="3"/>
      <c r="F21" s="3"/>
      <c r="G21" s="3"/>
      <c r="H21" s="3"/>
      <c r="I21" s="3"/>
    </row>
    <row r="22" customFormat="1" spans="7:7">
      <c r="G22" t="s">
        <v>41</v>
      </c>
    </row>
    <row r="23" spans="2:9">
      <c r="B23" s="4">
        <v>2019</v>
      </c>
      <c r="C23" s="4"/>
      <c r="D23" s="4" t="s">
        <v>42</v>
      </c>
      <c r="E23" s="5" t="s">
        <v>43</v>
      </c>
      <c r="F23" s="6"/>
      <c r="G23" s="6"/>
      <c r="H23" s="6"/>
      <c r="I23" s="10"/>
    </row>
    <row r="24" spans="2:9">
      <c r="B24" s="4" t="s">
        <v>44</v>
      </c>
      <c r="C24" s="4" t="s">
        <v>45</v>
      </c>
      <c r="D24" s="4"/>
      <c r="E24" s="7" t="s">
        <v>57</v>
      </c>
      <c r="F24" s="4" t="s">
        <v>58</v>
      </c>
      <c r="G24" s="4" t="s">
        <v>59</v>
      </c>
      <c r="H24" s="4" t="s">
        <v>60</v>
      </c>
      <c r="I24" s="4" t="s">
        <v>4</v>
      </c>
    </row>
    <row r="25" spans="2:9">
      <c r="B25" s="4">
        <v>7</v>
      </c>
      <c r="C25" s="4">
        <v>31</v>
      </c>
      <c r="D25" s="4"/>
      <c r="E25" s="4"/>
      <c r="F25" s="4"/>
      <c r="G25" s="4">
        <v>12000</v>
      </c>
      <c r="H25" s="4"/>
      <c r="I25" s="55">
        <f t="shared" ref="I25:I28" si="1">SUM(E25:H25)</f>
        <v>12000</v>
      </c>
    </row>
    <row r="26" spans="2:9">
      <c r="B26" s="8">
        <v>7</v>
      </c>
      <c r="C26" s="8">
        <v>31</v>
      </c>
      <c r="D26" s="8" t="s">
        <v>57</v>
      </c>
      <c r="E26" s="4">
        <v>27500</v>
      </c>
      <c r="F26" s="4"/>
      <c r="G26" s="4"/>
      <c r="H26" s="4"/>
      <c r="I26" s="55">
        <f t="shared" si="1"/>
        <v>27500</v>
      </c>
    </row>
    <row r="27" spans="2:9">
      <c r="B27" s="8">
        <v>7</v>
      </c>
      <c r="C27" s="8">
        <v>31</v>
      </c>
      <c r="D27" s="4" t="s">
        <v>265</v>
      </c>
      <c r="E27" s="4"/>
      <c r="F27" s="4">
        <v>4800</v>
      </c>
      <c r="G27" s="4"/>
      <c r="H27" s="4"/>
      <c r="I27" s="55">
        <f t="shared" si="1"/>
        <v>4800</v>
      </c>
    </row>
    <row r="28" spans="2:9">
      <c r="B28" s="8">
        <v>7</v>
      </c>
      <c r="C28" s="8">
        <v>31</v>
      </c>
      <c r="D28" s="4" t="s">
        <v>276</v>
      </c>
      <c r="E28" s="4"/>
      <c r="F28" s="4"/>
      <c r="G28" s="4"/>
      <c r="H28" s="4">
        <v>3000</v>
      </c>
      <c r="I28" s="55">
        <f t="shared" si="1"/>
        <v>3000</v>
      </c>
    </row>
    <row r="29" spans="2:9">
      <c r="B29" s="8">
        <v>7</v>
      </c>
      <c r="C29" s="8">
        <v>31</v>
      </c>
      <c r="D29" s="8" t="s">
        <v>4</v>
      </c>
      <c r="E29" s="55">
        <f t="shared" ref="E29:I29" si="2">SUM(E25:E28)</f>
        <v>27500</v>
      </c>
      <c r="F29" s="55">
        <f t="shared" si="2"/>
        <v>4800</v>
      </c>
      <c r="G29" s="55">
        <f t="shared" si="2"/>
        <v>12000</v>
      </c>
      <c r="H29" s="55">
        <f t="shared" si="2"/>
        <v>3000</v>
      </c>
      <c r="I29" s="55">
        <f t="shared" si="2"/>
        <v>47300</v>
      </c>
    </row>
    <row r="30" spans="2:9">
      <c r="B30" s="4"/>
      <c r="C30" s="4"/>
      <c r="D30" s="4"/>
      <c r="E30" s="4"/>
      <c r="F30" s="4"/>
      <c r="G30" s="4"/>
      <c r="H30" s="4"/>
      <c r="I30" s="4"/>
    </row>
    <row r="31" spans="2:9">
      <c r="B31" s="4"/>
      <c r="C31" s="4"/>
      <c r="D31" s="4"/>
      <c r="E31" s="4"/>
      <c r="F31" s="4"/>
      <c r="G31" s="4"/>
      <c r="H31" s="4"/>
      <c r="I31" s="4"/>
    </row>
    <row r="32" spans="2:9">
      <c r="B32" s="4"/>
      <c r="C32" s="4"/>
      <c r="D32" s="4"/>
      <c r="E32" s="4"/>
      <c r="F32" s="4"/>
      <c r="G32" s="4"/>
      <c r="H32" s="4"/>
      <c r="I32" s="4"/>
    </row>
    <row r="33" spans="2:9">
      <c r="B33" s="4"/>
      <c r="C33" s="4"/>
      <c r="D33" s="4"/>
      <c r="E33" s="4"/>
      <c r="F33" s="4"/>
      <c r="G33" s="4"/>
      <c r="H33" s="4"/>
      <c r="I33" s="4"/>
    </row>
    <row r="36" spans="1:1">
      <c r="A36" s="1"/>
    </row>
    <row r="37" spans="1:1">
      <c r="A37" s="2" t="s">
        <v>279</v>
      </c>
    </row>
    <row r="39" spans="1:1">
      <c r="A39" s="1" t="s">
        <v>280</v>
      </c>
    </row>
    <row r="40" spans="2:4">
      <c r="B40" s="12" t="s">
        <v>281</v>
      </c>
      <c r="C40" s="12" t="s">
        <v>282</v>
      </c>
      <c r="D40" s="12"/>
    </row>
    <row r="41" spans="2:4">
      <c r="B41" s="12" t="s">
        <v>15</v>
      </c>
      <c r="C41" s="5">
        <v>1600</v>
      </c>
      <c r="D41" s="10"/>
    </row>
    <row r="42" spans="2:4">
      <c r="B42" s="12" t="s">
        <v>157</v>
      </c>
      <c r="C42" s="5">
        <v>400</v>
      </c>
      <c r="D42" s="10"/>
    </row>
    <row r="43" spans="2:4">
      <c r="B43" s="12" t="s">
        <v>4</v>
      </c>
      <c r="C43" s="5">
        <f>SUM(C41:C42)</f>
        <v>2000</v>
      </c>
      <c r="D43" s="10"/>
    </row>
    <row r="45" spans="1:1">
      <c r="A45" s="1" t="s">
        <v>283</v>
      </c>
    </row>
    <row r="46" spans="2:4">
      <c r="B46" s="12" t="s">
        <v>281</v>
      </c>
      <c r="C46" s="12" t="s">
        <v>284</v>
      </c>
      <c r="D46" s="12"/>
    </row>
    <row r="47" spans="2:4">
      <c r="B47" s="12" t="s">
        <v>15</v>
      </c>
      <c r="C47" s="5">
        <v>2400</v>
      </c>
      <c r="D47" s="10"/>
    </row>
    <row r="48" spans="2:4">
      <c r="B48" s="12" t="s">
        <v>157</v>
      </c>
      <c r="C48" s="5">
        <v>1600</v>
      </c>
      <c r="D48" s="10"/>
    </row>
    <row r="49" spans="2:4">
      <c r="B49" s="12" t="s">
        <v>4</v>
      </c>
      <c r="C49" s="5">
        <f>SUM(C47:C48)</f>
        <v>4000</v>
      </c>
      <c r="D49" s="10"/>
    </row>
    <row r="51" spans="1:1">
      <c r="A51" s="1" t="s">
        <v>285</v>
      </c>
    </row>
    <row r="52" spans="1:1">
      <c r="A52" s="1" t="s">
        <v>286</v>
      </c>
    </row>
    <row r="53" spans="1:1">
      <c r="A53" s="1" t="s">
        <v>287</v>
      </c>
    </row>
    <row r="54" spans="1:1">
      <c r="A54" s="1" t="s">
        <v>288</v>
      </c>
    </row>
    <row r="55" spans="1:1">
      <c r="A55" s="1" t="s">
        <v>289</v>
      </c>
    </row>
    <row r="56" spans="1:1">
      <c r="A56" s="1" t="s">
        <v>290</v>
      </c>
    </row>
    <row r="57" spans="1:1">
      <c r="A57" s="1" t="s">
        <v>291</v>
      </c>
    </row>
    <row r="58" spans="1:1">
      <c r="A58" s="1" t="s">
        <v>292</v>
      </c>
    </row>
    <row r="59" spans="1:1">
      <c r="A59" s="1" t="s">
        <v>293</v>
      </c>
    </row>
    <row r="60" spans="1:1">
      <c r="A60" s="1" t="s">
        <v>294</v>
      </c>
    </row>
    <row r="62" spans="1:1">
      <c r="A62" s="1"/>
    </row>
    <row r="63" spans="1:1">
      <c r="A63" s="2" t="s">
        <v>295</v>
      </c>
    </row>
    <row r="65" spans="1:3">
      <c r="A65" s="5" t="s">
        <v>296</v>
      </c>
      <c r="B65" s="6"/>
      <c r="C65" s="10"/>
    </row>
    <row r="66" spans="1:3">
      <c r="A66" s="21">
        <v>43677</v>
      </c>
      <c r="B66" s="59"/>
      <c r="C66" s="60"/>
    </row>
    <row r="67" spans="1:3">
      <c r="A67" s="4" t="s">
        <v>145</v>
      </c>
      <c r="B67" s="4"/>
      <c r="C67" s="12" t="s">
        <v>11</v>
      </c>
    </row>
    <row r="68" spans="1:3">
      <c r="A68" s="65" t="s">
        <v>49</v>
      </c>
      <c r="B68" s="12" t="s">
        <v>15</v>
      </c>
      <c r="C68" s="12">
        <v>63040</v>
      </c>
    </row>
    <row r="69" spans="1:3">
      <c r="A69" s="66"/>
      <c r="B69" s="12" t="s">
        <v>157</v>
      </c>
      <c r="C69" s="12">
        <v>15760</v>
      </c>
    </row>
    <row r="70" spans="1:3">
      <c r="A70" s="67"/>
      <c r="B70" s="12" t="s">
        <v>4</v>
      </c>
      <c r="C70" s="12">
        <f>SUM(C68:C69)</f>
        <v>78800</v>
      </c>
    </row>
    <row r="72" spans="1:3">
      <c r="A72" s="5" t="s">
        <v>297</v>
      </c>
      <c r="B72" s="6"/>
      <c r="C72" s="10"/>
    </row>
    <row r="73" spans="1:3">
      <c r="A73" s="21">
        <v>43677</v>
      </c>
      <c r="B73" s="59"/>
      <c r="C73" s="60"/>
    </row>
    <row r="74" spans="1:3">
      <c r="A74" s="4" t="s">
        <v>145</v>
      </c>
      <c r="B74" s="4"/>
      <c r="C74" s="12" t="s">
        <v>11</v>
      </c>
    </row>
    <row r="75" spans="1:3">
      <c r="A75" s="65" t="s">
        <v>49</v>
      </c>
      <c r="B75" s="12" t="s">
        <v>15</v>
      </c>
      <c r="C75" s="12">
        <v>28380</v>
      </c>
    </row>
    <row r="76" spans="1:3">
      <c r="A76" s="66"/>
      <c r="B76" s="12" t="s">
        <v>157</v>
      </c>
      <c r="C76" s="12">
        <v>18920</v>
      </c>
    </row>
    <row r="77" spans="1:3">
      <c r="A77" s="67"/>
      <c r="B77" s="12" t="s">
        <v>4</v>
      </c>
      <c r="C77" s="12">
        <f>SUM(C75:C76)</f>
        <v>47300</v>
      </c>
    </row>
    <row r="79" spans="1:1">
      <c r="A79" s="1"/>
    </row>
    <row r="80" spans="1:1">
      <c r="A80" s="2" t="s">
        <v>231</v>
      </c>
    </row>
    <row r="81" spans="1:1">
      <c r="A81" s="1" t="s">
        <v>298</v>
      </c>
    </row>
    <row r="82" spans="2:2">
      <c r="B82" s="1" t="s">
        <v>299</v>
      </c>
    </row>
    <row r="83" spans="1:1">
      <c r="A83" s="1" t="s">
        <v>300</v>
      </c>
    </row>
    <row r="84" spans="2:2">
      <c r="B84" s="1" t="s">
        <v>301</v>
      </c>
    </row>
    <row r="87" spans="1:1">
      <c r="A87" s="2" t="s">
        <v>244</v>
      </c>
    </row>
    <row r="89" ht="19.95" spans="2:9">
      <c r="B89" s="3" t="s">
        <v>56</v>
      </c>
      <c r="C89" s="3"/>
      <c r="D89" s="3"/>
      <c r="E89" s="3"/>
      <c r="F89" s="3"/>
      <c r="G89" s="3"/>
      <c r="H89" s="3"/>
      <c r="I89" s="3"/>
    </row>
    <row r="90" customFormat="1" spans="7:7">
      <c r="G90" t="s">
        <v>41</v>
      </c>
    </row>
    <row r="91" spans="2:9">
      <c r="B91" s="4">
        <v>2019</v>
      </c>
      <c r="C91" s="4"/>
      <c r="D91" s="4" t="s">
        <v>42</v>
      </c>
      <c r="E91" s="5" t="s">
        <v>43</v>
      </c>
      <c r="F91" s="6"/>
      <c r="G91" s="6"/>
      <c r="H91" s="6"/>
      <c r="I91" s="10"/>
    </row>
    <row r="92" spans="2:9">
      <c r="B92" s="4" t="s">
        <v>44</v>
      </c>
      <c r="C92" s="4" t="s">
        <v>45</v>
      </c>
      <c r="D92" s="4"/>
      <c r="E92" s="7" t="s">
        <v>57</v>
      </c>
      <c r="F92" s="4" t="s">
        <v>58</v>
      </c>
      <c r="G92" s="4" t="s">
        <v>59</v>
      </c>
      <c r="H92" s="4" t="s">
        <v>60</v>
      </c>
      <c r="I92" s="4" t="s">
        <v>4</v>
      </c>
    </row>
    <row r="93" spans="2:9">
      <c r="B93" s="4">
        <v>7</v>
      </c>
      <c r="C93" s="4">
        <v>31</v>
      </c>
      <c r="D93" s="4" t="s">
        <v>59</v>
      </c>
      <c r="E93" s="4"/>
      <c r="F93" s="4"/>
      <c r="G93" s="4">
        <v>20000</v>
      </c>
      <c r="H93" s="4"/>
      <c r="I93" s="55">
        <f t="shared" ref="I93:I96" si="3">SUM(E93:H93)</f>
        <v>20000</v>
      </c>
    </row>
    <row r="94" spans="2:9">
      <c r="B94" s="32">
        <v>7</v>
      </c>
      <c r="C94" s="32">
        <v>31</v>
      </c>
      <c r="D94" s="32" t="s">
        <v>57</v>
      </c>
      <c r="E94" s="4">
        <v>44000</v>
      </c>
      <c r="F94" s="4"/>
      <c r="G94" s="4"/>
      <c r="H94" s="4"/>
      <c r="I94" s="55">
        <f t="shared" si="3"/>
        <v>44000</v>
      </c>
    </row>
    <row r="95" spans="2:9">
      <c r="B95" s="32">
        <v>7</v>
      </c>
      <c r="C95" s="32">
        <v>31</v>
      </c>
      <c r="D95" s="32" t="s">
        <v>265</v>
      </c>
      <c r="E95" s="4"/>
      <c r="F95" s="4">
        <v>12800</v>
      </c>
      <c r="G95" s="4"/>
      <c r="H95" s="4"/>
      <c r="I95" s="55">
        <f t="shared" si="3"/>
        <v>12800</v>
      </c>
    </row>
    <row r="96" spans="2:9">
      <c r="B96" s="32">
        <v>7</v>
      </c>
      <c r="C96" s="32">
        <v>31</v>
      </c>
      <c r="D96" s="32" t="s">
        <v>276</v>
      </c>
      <c r="E96" s="4"/>
      <c r="F96" s="4"/>
      <c r="G96" s="4"/>
      <c r="H96" s="4">
        <v>2000</v>
      </c>
      <c r="I96" s="55">
        <f t="shared" si="3"/>
        <v>2000</v>
      </c>
    </row>
    <row r="97" spans="2:9">
      <c r="B97" s="8">
        <v>7</v>
      </c>
      <c r="C97" s="8">
        <v>31</v>
      </c>
      <c r="D97" s="8" t="s">
        <v>4</v>
      </c>
      <c r="E97" s="55">
        <f t="shared" ref="E97:I97" si="4">SUM(E93:E96)</f>
        <v>44000</v>
      </c>
      <c r="F97" s="55">
        <f t="shared" si="4"/>
        <v>12800</v>
      </c>
      <c r="G97" s="55">
        <f t="shared" si="4"/>
        <v>20000</v>
      </c>
      <c r="H97" s="55">
        <f t="shared" si="4"/>
        <v>2000</v>
      </c>
      <c r="I97" s="55">
        <f t="shared" si="4"/>
        <v>78800</v>
      </c>
    </row>
    <row r="98" spans="2:9">
      <c r="B98" s="8">
        <v>7</v>
      </c>
      <c r="C98" s="8">
        <v>31</v>
      </c>
      <c r="D98" s="8" t="s">
        <v>302</v>
      </c>
      <c r="E98" s="4">
        <f t="shared" ref="E98:I98" si="5">E97*-1</f>
        <v>-44000</v>
      </c>
      <c r="F98" s="4">
        <f t="shared" si="5"/>
        <v>-12800</v>
      </c>
      <c r="G98" s="4">
        <f t="shared" si="5"/>
        <v>-20000</v>
      </c>
      <c r="H98" s="4">
        <f t="shared" si="5"/>
        <v>-2000</v>
      </c>
      <c r="I98" s="4">
        <f t="shared" si="5"/>
        <v>-78800</v>
      </c>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5" ht="19.95" spans="2:9">
      <c r="B105" s="3" t="s">
        <v>61</v>
      </c>
      <c r="C105" s="3"/>
      <c r="D105" s="3"/>
      <c r="E105" s="3"/>
      <c r="F105" s="3"/>
      <c r="G105" s="3"/>
      <c r="H105" s="3"/>
      <c r="I105" s="3"/>
    </row>
    <row r="106" customFormat="1" spans="7:7">
      <c r="G106" t="s">
        <v>41</v>
      </c>
    </row>
    <row r="107" spans="2:9">
      <c r="B107" s="4">
        <v>2019</v>
      </c>
      <c r="C107" s="4"/>
      <c r="D107" s="4" t="s">
        <v>42</v>
      </c>
      <c r="E107" s="5" t="s">
        <v>43</v>
      </c>
      <c r="F107" s="6"/>
      <c r="G107" s="6"/>
      <c r="H107" s="6"/>
      <c r="I107" s="10"/>
    </row>
    <row r="108" spans="2:9">
      <c r="B108" s="4" t="s">
        <v>44</v>
      </c>
      <c r="C108" s="4" t="s">
        <v>45</v>
      </c>
      <c r="D108" s="4"/>
      <c r="E108" s="7" t="s">
        <v>57</v>
      </c>
      <c r="F108" s="4" t="s">
        <v>58</v>
      </c>
      <c r="G108" s="4" t="s">
        <v>59</v>
      </c>
      <c r="H108" s="4" t="s">
        <v>60</v>
      </c>
      <c r="I108" s="4" t="s">
        <v>4</v>
      </c>
    </row>
    <row r="109" spans="2:9">
      <c r="B109" s="4">
        <v>7</v>
      </c>
      <c r="C109" s="4">
        <v>31</v>
      </c>
      <c r="D109" s="4"/>
      <c r="E109" s="4"/>
      <c r="F109" s="4"/>
      <c r="G109" s="4">
        <v>12000</v>
      </c>
      <c r="H109" s="4"/>
      <c r="I109" s="55">
        <f t="shared" ref="I109:I112" si="6">SUM(E109:H109)</f>
        <v>12000</v>
      </c>
    </row>
    <row r="110" spans="2:9">
      <c r="B110" s="8">
        <v>7</v>
      </c>
      <c r="C110" s="8">
        <v>31</v>
      </c>
      <c r="D110" s="8" t="s">
        <v>57</v>
      </c>
      <c r="E110" s="4">
        <v>27500</v>
      </c>
      <c r="F110" s="4"/>
      <c r="G110" s="4"/>
      <c r="H110" s="4"/>
      <c r="I110" s="55">
        <f t="shared" si="6"/>
        <v>27500</v>
      </c>
    </row>
    <row r="111" spans="2:9">
      <c r="B111" s="8">
        <v>7</v>
      </c>
      <c r="C111" s="8">
        <v>31</v>
      </c>
      <c r="D111" s="4" t="s">
        <v>265</v>
      </c>
      <c r="E111" s="4"/>
      <c r="F111" s="4">
        <v>4800</v>
      </c>
      <c r="G111" s="4"/>
      <c r="H111" s="4"/>
      <c r="I111" s="55">
        <f t="shared" si="6"/>
        <v>4800</v>
      </c>
    </row>
    <row r="112" spans="2:9">
      <c r="B112" s="8">
        <v>7</v>
      </c>
      <c r="C112" s="8">
        <v>31</v>
      </c>
      <c r="D112" s="4" t="s">
        <v>276</v>
      </c>
      <c r="E112" s="4"/>
      <c r="F112" s="4"/>
      <c r="G112" s="4"/>
      <c r="H112" s="4">
        <v>3000</v>
      </c>
      <c r="I112" s="55">
        <f t="shared" si="6"/>
        <v>3000</v>
      </c>
    </row>
    <row r="113" spans="2:9">
      <c r="B113" s="8">
        <v>7</v>
      </c>
      <c r="C113" s="8">
        <v>31</v>
      </c>
      <c r="D113" s="8" t="s">
        <v>4</v>
      </c>
      <c r="E113" s="55">
        <f t="shared" ref="E113:I113" si="7">SUM(E109:E112)</f>
        <v>27500</v>
      </c>
      <c r="F113" s="55">
        <f t="shared" si="7"/>
        <v>4800</v>
      </c>
      <c r="G113" s="55">
        <f t="shared" si="7"/>
        <v>12000</v>
      </c>
      <c r="H113" s="55">
        <f t="shared" si="7"/>
        <v>3000</v>
      </c>
      <c r="I113" s="55">
        <f t="shared" si="7"/>
        <v>47300</v>
      </c>
    </row>
    <row r="114" spans="2:9">
      <c r="B114" s="8">
        <v>7</v>
      </c>
      <c r="C114" s="8">
        <v>31</v>
      </c>
      <c r="D114" s="8" t="s">
        <v>302</v>
      </c>
      <c r="E114" s="4">
        <f t="shared" ref="E114:I114" si="8">E113*-1</f>
        <v>-27500</v>
      </c>
      <c r="F114" s="4">
        <f t="shared" si="8"/>
        <v>-4800</v>
      </c>
      <c r="G114" s="4">
        <f t="shared" si="8"/>
        <v>-12000</v>
      </c>
      <c r="H114" s="4">
        <f t="shared" si="8"/>
        <v>-3000</v>
      </c>
      <c r="I114" s="4">
        <f t="shared" si="8"/>
        <v>-47300</v>
      </c>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20" ht="19.95" spans="2:9">
      <c r="B120" s="3" t="s">
        <v>62</v>
      </c>
      <c r="C120" s="3"/>
      <c r="D120" s="3"/>
      <c r="E120" s="3"/>
      <c r="F120" s="3"/>
      <c r="G120" s="3"/>
      <c r="H120" s="3"/>
      <c r="I120" s="3"/>
    </row>
    <row r="121" customFormat="1" spans="7:7">
      <c r="G121" t="s">
        <v>41</v>
      </c>
    </row>
    <row r="122" spans="2:10">
      <c r="B122" s="4">
        <v>2019</v>
      </c>
      <c r="C122" s="4"/>
      <c r="D122" s="4" t="s">
        <v>42</v>
      </c>
      <c r="E122" s="4" t="s">
        <v>43</v>
      </c>
      <c r="F122" s="4"/>
      <c r="G122" s="4"/>
      <c r="H122" s="4"/>
      <c r="I122" s="4"/>
      <c r="J122" s="4"/>
    </row>
    <row r="123" spans="2:10">
      <c r="B123" s="4" t="s">
        <v>44</v>
      </c>
      <c r="C123" s="4" t="s">
        <v>45</v>
      </c>
      <c r="D123" s="4"/>
      <c r="E123" s="7" t="s">
        <v>57</v>
      </c>
      <c r="F123" s="4" t="s">
        <v>58</v>
      </c>
      <c r="G123" s="4" t="s">
        <v>59</v>
      </c>
      <c r="H123" s="4" t="s">
        <v>63</v>
      </c>
      <c r="I123" s="4" t="s">
        <v>60</v>
      </c>
      <c r="J123" s="4" t="s">
        <v>4</v>
      </c>
    </row>
    <row r="124" spans="2:10">
      <c r="B124" s="4">
        <v>7</v>
      </c>
      <c r="C124" s="4">
        <v>31</v>
      </c>
      <c r="D124" s="4"/>
      <c r="E124" s="4"/>
      <c r="F124" s="4"/>
      <c r="G124" s="4">
        <v>4000</v>
      </c>
      <c r="H124" s="4"/>
      <c r="I124" s="4"/>
      <c r="J124" s="12"/>
    </row>
    <row r="125" spans="2:10">
      <c r="B125" s="8">
        <v>7</v>
      </c>
      <c r="C125" s="8">
        <v>31</v>
      </c>
      <c r="D125" s="8" t="s">
        <v>57</v>
      </c>
      <c r="E125" s="4">
        <v>22000</v>
      </c>
      <c r="F125" s="4"/>
      <c r="G125" s="4"/>
      <c r="H125" s="4"/>
      <c r="I125" s="4"/>
      <c r="J125" s="12"/>
    </row>
    <row r="126" spans="2:10">
      <c r="B126" s="8">
        <v>7</v>
      </c>
      <c r="C126" s="8">
        <v>31</v>
      </c>
      <c r="D126" s="4" t="s">
        <v>265</v>
      </c>
      <c r="E126" s="4"/>
      <c r="F126" s="4">
        <v>26500</v>
      </c>
      <c r="G126" s="4"/>
      <c r="H126" s="4"/>
      <c r="I126" s="4"/>
      <c r="J126" s="12"/>
    </row>
    <row r="127" spans="2:10">
      <c r="B127" s="8">
        <v>7</v>
      </c>
      <c r="C127" s="8">
        <v>31</v>
      </c>
      <c r="D127" s="4" t="s">
        <v>276</v>
      </c>
      <c r="E127" s="4"/>
      <c r="F127" s="4"/>
      <c r="G127" s="4"/>
      <c r="H127" s="4"/>
      <c r="I127" s="4">
        <v>4000</v>
      </c>
      <c r="J127" s="12"/>
    </row>
    <row r="128" spans="2:10">
      <c r="B128" s="8">
        <v>7</v>
      </c>
      <c r="C128" s="8">
        <v>31</v>
      </c>
      <c r="D128" s="4" t="s">
        <v>63</v>
      </c>
      <c r="E128" s="4"/>
      <c r="F128" s="4"/>
      <c r="G128" s="4"/>
      <c r="H128" s="4">
        <v>91420</v>
      </c>
      <c r="I128" s="4"/>
      <c r="J128" s="12"/>
    </row>
    <row r="129" spans="2:10">
      <c r="B129" s="4"/>
      <c r="C129" s="4"/>
      <c r="D129" s="4"/>
      <c r="E129" s="4"/>
      <c r="F129" s="4"/>
      <c r="G129" s="4"/>
      <c r="H129" s="4"/>
      <c r="I129" s="4"/>
      <c r="J129" s="12"/>
    </row>
    <row r="130" spans="2:10">
      <c r="B130" s="4"/>
      <c r="C130" s="4"/>
      <c r="D130" s="4"/>
      <c r="E130" s="4"/>
      <c r="F130" s="4"/>
      <c r="G130" s="4"/>
      <c r="H130" s="4"/>
      <c r="I130" s="4"/>
      <c r="J130" s="12"/>
    </row>
    <row r="131" spans="2:10">
      <c r="B131" s="4"/>
      <c r="C131" s="4"/>
      <c r="D131" s="4"/>
      <c r="E131" s="4"/>
      <c r="F131" s="4"/>
      <c r="G131" s="4"/>
      <c r="H131" s="4"/>
      <c r="I131" s="4"/>
      <c r="J131" s="12"/>
    </row>
    <row r="132" spans="2:10">
      <c r="B132" s="4"/>
      <c r="C132" s="4"/>
      <c r="D132" s="4"/>
      <c r="E132" s="4"/>
      <c r="F132" s="4"/>
      <c r="G132" s="4"/>
      <c r="H132" s="4"/>
      <c r="I132" s="4"/>
      <c r="J132" s="12"/>
    </row>
    <row r="136" ht="19.95" spans="2:9">
      <c r="B136" s="3" t="s">
        <v>64</v>
      </c>
      <c r="C136" s="3"/>
      <c r="D136" s="3"/>
      <c r="E136" s="3"/>
      <c r="F136" s="3"/>
      <c r="G136" s="3"/>
      <c r="H136" s="3"/>
      <c r="I136" s="3"/>
    </row>
    <row r="137" customFormat="1" spans="7:7">
      <c r="G137" t="s">
        <v>41</v>
      </c>
    </row>
    <row r="138" spans="2:10">
      <c r="B138" s="4">
        <v>2019</v>
      </c>
      <c r="C138" s="4"/>
      <c r="D138" s="4" t="s">
        <v>42</v>
      </c>
      <c r="E138" s="4" t="s">
        <v>43</v>
      </c>
      <c r="F138" s="4"/>
      <c r="G138" s="4"/>
      <c r="H138" s="4"/>
      <c r="I138" s="4"/>
      <c r="J138" s="4"/>
    </row>
    <row r="139" spans="2:10">
      <c r="B139" s="4" t="s">
        <v>44</v>
      </c>
      <c r="C139" s="4" t="s">
        <v>45</v>
      </c>
      <c r="D139" s="4"/>
      <c r="E139" s="7" t="s">
        <v>57</v>
      </c>
      <c r="F139" s="4" t="s">
        <v>58</v>
      </c>
      <c r="G139" s="4" t="s">
        <v>59</v>
      </c>
      <c r="H139" s="4" t="s">
        <v>63</v>
      </c>
      <c r="I139" s="4" t="s">
        <v>60</v>
      </c>
      <c r="J139" s="4" t="s">
        <v>4</v>
      </c>
    </row>
    <row r="140" spans="2:10">
      <c r="B140" s="4">
        <v>7</v>
      </c>
      <c r="C140" s="4">
        <v>31</v>
      </c>
      <c r="D140" s="4"/>
      <c r="E140" s="4"/>
      <c r="F140" s="4"/>
      <c r="G140" s="4">
        <v>3200</v>
      </c>
      <c r="H140" s="4"/>
      <c r="I140" s="4"/>
      <c r="J140" s="12"/>
    </row>
    <row r="141" spans="2:10">
      <c r="B141" s="8">
        <v>7</v>
      </c>
      <c r="C141" s="8">
        <v>31</v>
      </c>
      <c r="D141" s="8" t="s">
        <v>57</v>
      </c>
      <c r="E141" s="4">
        <v>22000</v>
      </c>
      <c r="F141" s="4"/>
      <c r="G141" s="4"/>
      <c r="H141" s="4"/>
      <c r="I141" s="4"/>
      <c r="J141" s="12"/>
    </row>
    <row r="142" spans="2:10">
      <c r="B142" s="8">
        <v>7</v>
      </c>
      <c r="C142" s="8">
        <v>31</v>
      </c>
      <c r="D142" s="4" t="s">
        <v>265</v>
      </c>
      <c r="E142" s="4"/>
      <c r="F142" s="4">
        <v>15920</v>
      </c>
      <c r="G142" s="4"/>
      <c r="H142" s="4"/>
      <c r="I142" s="4"/>
      <c r="J142" s="12"/>
    </row>
    <row r="143" spans="2:10">
      <c r="B143" s="8">
        <v>7</v>
      </c>
      <c r="C143" s="8">
        <v>31</v>
      </c>
      <c r="D143" s="4" t="s">
        <v>276</v>
      </c>
      <c r="E143" s="4"/>
      <c r="F143" s="4"/>
      <c r="G143" s="4"/>
      <c r="H143" s="4"/>
      <c r="I143" s="4">
        <v>6000</v>
      </c>
      <c r="J143" s="12"/>
    </row>
    <row r="144" spans="2:10">
      <c r="B144" s="8">
        <v>7</v>
      </c>
      <c r="C144" s="8">
        <v>31</v>
      </c>
      <c r="D144" s="4" t="s">
        <v>63</v>
      </c>
      <c r="E144" s="4"/>
      <c r="F144" s="4"/>
      <c r="G144" s="4"/>
      <c r="H144" s="4">
        <v>34680</v>
      </c>
      <c r="I144" s="4"/>
      <c r="J144" s="12"/>
    </row>
    <row r="145" spans="2:10">
      <c r="B145" s="4"/>
      <c r="C145" s="4"/>
      <c r="D145" s="4"/>
      <c r="E145" s="4"/>
      <c r="F145" s="4"/>
      <c r="G145" s="4"/>
      <c r="H145" s="4"/>
      <c r="I145" s="4"/>
      <c r="J145" s="12"/>
    </row>
    <row r="146" spans="2:10">
      <c r="B146" s="4"/>
      <c r="C146" s="4"/>
      <c r="D146" s="4"/>
      <c r="E146" s="4"/>
      <c r="F146" s="4"/>
      <c r="G146" s="4"/>
      <c r="H146" s="4"/>
      <c r="I146" s="4"/>
      <c r="J146" s="12"/>
    </row>
    <row r="147" spans="2:10">
      <c r="B147" s="4"/>
      <c r="C147" s="4"/>
      <c r="D147" s="4"/>
      <c r="E147" s="4"/>
      <c r="F147" s="4"/>
      <c r="G147" s="4"/>
      <c r="H147" s="4"/>
      <c r="I147" s="4"/>
      <c r="J147" s="12"/>
    </row>
    <row r="148" spans="2:10">
      <c r="B148" s="4"/>
      <c r="C148" s="4"/>
      <c r="D148" s="4"/>
      <c r="E148" s="4"/>
      <c r="F148" s="4"/>
      <c r="G148" s="4"/>
      <c r="H148" s="4"/>
      <c r="I148" s="4"/>
      <c r="J148" s="12"/>
    </row>
  </sheetData>
  <mergeCells count="38">
    <mergeCell ref="B5:I5"/>
    <mergeCell ref="B7:C7"/>
    <mergeCell ref="E7:I7"/>
    <mergeCell ref="B21:I21"/>
    <mergeCell ref="B23:C23"/>
    <mergeCell ref="E23:I23"/>
    <mergeCell ref="C41:D41"/>
    <mergeCell ref="C42:D42"/>
    <mergeCell ref="C43:D43"/>
    <mergeCell ref="C47:D47"/>
    <mergeCell ref="C48:D48"/>
    <mergeCell ref="C49:D49"/>
    <mergeCell ref="A65:C65"/>
    <mergeCell ref="A66:C66"/>
    <mergeCell ref="A67:B67"/>
    <mergeCell ref="A72:C72"/>
    <mergeCell ref="A73:C73"/>
    <mergeCell ref="A74:B74"/>
    <mergeCell ref="B89:I89"/>
    <mergeCell ref="B91:C91"/>
    <mergeCell ref="E91:I91"/>
    <mergeCell ref="B105:I105"/>
    <mergeCell ref="B107:C107"/>
    <mergeCell ref="E107:I107"/>
    <mergeCell ref="B120:I120"/>
    <mergeCell ref="B122:C122"/>
    <mergeCell ref="E122:J122"/>
    <mergeCell ref="B136:I136"/>
    <mergeCell ref="B138:C138"/>
    <mergeCell ref="E138:J138"/>
    <mergeCell ref="A68:A70"/>
    <mergeCell ref="A75:A77"/>
    <mergeCell ref="D7:D8"/>
    <mergeCell ref="D23:D24"/>
    <mergeCell ref="D91:D92"/>
    <mergeCell ref="D107:D108"/>
    <mergeCell ref="D122:D123"/>
    <mergeCell ref="D138:D13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topLeftCell="B124" workbookViewId="0">
      <selection activeCell="A4" sqref="$A4:$XFD123"/>
    </sheetView>
  </sheetViews>
  <sheetFormatPr defaultColWidth="8.88073394495413" defaultRowHeight="14.5"/>
  <sheetData>
    <row r="1" spans="1:1">
      <c r="A1" s="1" t="s">
        <v>303</v>
      </c>
    </row>
    <row r="2" spans="1:1">
      <c r="A2" s="1"/>
    </row>
    <row r="3" spans="1:5">
      <c r="A3" s="2" t="s">
        <v>304</v>
      </c>
      <c r="D3" s="54" t="s">
        <v>305</v>
      </c>
      <c r="E3" s="54"/>
    </row>
    <row r="5" ht="19.95" spans="2:9">
      <c r="B5" s="3" t="s">
        <v>62</v>
      </c>
      <c r="C5" s="3"/>
      <c r="D5" s="3"/>
      <c r="E5" s="3"/>
      <c r="F5" s="3"/>
      <c r="G5" s="3"/>
      <c r="H5" s="3"/>
      <c r="I5" s="3"/>
    </row>
    <row r="6" customFormat="1" spans="7:7">
      <c r="G6" t="s">
        <v>41</v>
      </c>
    </row>
    <row r="7" spans="2:10">
      <c r="B7" s="4">
        <v>2019</v>
      </c>
      <c r="C7" s="4"/>
      <c r="D7" s="4" t="s">
        <v>42</v>
      </c>
      <c r="E7" s="4" t="s">
        <v>43</v>
      </c>
      <c r="F7" s="4"/>
      <c r="G7" s="4"/>
      <c r="H7" s="4"/>
      <c r="I7" s="4"/>
      <c r="J7" s="4"/>
    </row>
    <row r="8" spans="2:10">
      <c r="B8" s="4" t="s">
        <v>44</v>
      </c>
      <c r="C8" s="4" t="s">
        <v>45</v>
      </c>
      <c r="D8" s="4"/>
      <c r="E8" s="7" t="s">
        <v>57</v>
      </c>
      <c r="F8" s="4" t="s">
        <v>58</v>
      </c>
      <c r="G8" s="4" t="s">
        <v>59</v>
      </c>
      <c r="H8" s="4" t="s">
        <v>63</v>
      </c>
      <c r="I8" s="4" t="s">
        <v>60</v>
      </c>
      <c r="J8" s="4" t="s">
        <v>4</v>
      </c>
    </row>
    <row r="9" spans="2:10">
      <c r="B9" s="4">
        <v>7</v>
      </c>
      <c r="C9" s="4">
        <v>31</v>
      </c>
      <c r="D9" s="4"/>
      <c r="E9" s="4"/>
      <c r="F9" s="4"/>
      <c r="G9" s="4">
        <v>4000</v>
      </c>
      <c r="H9" s="4"/>
      <c r="I9" s="4"/>
      <c r="J9" s="12"/>
    </row>
    <row r="10" spans="2:10">
      <c r="B10" s="8">
        <v>7</v>
      </c>
      <c r="C10" s="8">
        <v>31</v>
      </c>
      <c r="D10" s="8" t="s">
        <v>57</v>
      </c>
      <c r="E10" s="4">
        <v>22000</v>
      </c>
      <c r="F10" s="4"/>
      <c r="G10" s="4"/>
      <c r="H10" s="4"/>
      <c r="I10" s="4"/>
      <c r="J10" s="12"/>
    </row>
    <row r="11" spans="2:10">
      <c r="B11" s="8">
        <v>7</v>
      </c>
      <c r="C11" s="8">
        <v>31</v>
      </c>
      <c r="D11" s="4" t="s">
        <v>265</v>
      </c>
      <c r="E11" s="4"/>
      <c r="F11" s="4">
        <v>26500</v>
      </c>
      <c r="G11" s="4"/>
      <c r="H11" s="4"/>
      <c r="I11" s="4"/>
      <c r="J11" s="12"/>
    </row>
    <row r="12" spans="2:10">
      <c r="B12" s="8">
        <v>7</v>
      </c>
      <c r="C12" s="8">
        <v>31</v>
      </c>
      <c r="D12" s="4" t="s">
        <v>276</v>
      </c>
      <c r="E12" s="4"/>
      <c r="F12" s="4"/>
      <c r="G12" s="4"/>
      <c r="H12" s="4"/>
      <c r="I12" s="4">
        <v>4000</v>
      </c>
      <c r="J12" s="12"/>
    </row>
    <row r="13" spans="2:10">
      <c r="B13" s="8">
        <v>7</v>
      </c>
      <c r="C13" s="8">
        <v>31</v>
      </c>
      <c r="D13" s="4" t="s">
        <v>63</v>
      </c>
      <c r="E13" s="4"/>
      <c r="F13" s="4"/>
      <c r="G13" s="4"/>
      <c r="H13" s="4">
        <v>91420</v>
      </c>
      <c r="I13" s="4"/>
      <c r="J13" s="12"/>
    </row>
    <row r="14" spans="2:10">
      <c r="B14" s="8">
        <v>7</v>
      </c>
      <c r="C14" s="8">
        <v>31</v>
      </c>
      <c r="D14" s="4" t="s">
        <v>4</v>
      </c>
      <c r="E14" s="55">
        <f t="shared" ref="E14:J14" si="0">SUM(E9:E13)</f>
        <v>22000</v>
      </c>
      <c r="F14" s="55">
        <f t="shared" si="0"/>
        <v>26500</v>
      </c>
      <c r="G14" s="55">
        <f t="shared" si="0"/>
        <v>4000</v>
      </c>
      <c r="H14" s="55">
        <f t="shared" si="0"/>
        <v>91420</v>
      </c>
      <c r="I14" s="55">
        <f t="shared" si="0"/>
        <v>4000</v>
      </c>
      <c r="J14" s="55">
        <f>SUM(E14:I14)</f>
        <v>147920</v>
      </c>
    </row>
    <row r="15" spans="2:10">
      <c r="B15" s="4"/>
      <c r="C15" s="4"/>
      <c r="D15" s="4"/>
      <c r="E15" s="4"/>
      <c r="F15" s="4"/>
      <c r="G15" s="4"/>
      <c r="H15" s="4"/>
      <c r="I15" s="4"/>
      <c r="J15" s="12"/>
    </row>
    <row r="16" spans="2:10">
      <c r="B16" s="4"/>
      <c r="C16" s="4"/>
      <c r="D16" s="4"/>
      <c r="E16" s="4"/>
      <c r="F16" s="4"/>
      <c r="G16" s="4"/>
      <c r="H16" s="4"/>
      <c r="I16" s="4"/>
      <c r="J16" s="12"/>
    </row>
    <row r="17" spans="2:10">
      <c r="B17" s="4"/>
      <c r="C17" s="4"/>
      <c r="D17" s="4"/>
      <c r="E17" s="4"/>
      <c r="F17" s="4"/>
      <c r="G17" s="4"/>
      <c r="H17" s="4"/>
      <c r="I17" s="4"/>
      <c r="J17" s="12"/>
    </row>
    <row r="21" ht="19.95" spans="2:9">
      <c r="B21" s="3" t="s">
        <v>64</v>
      </c>
      <c r="C21" s="3"/>
      <c r="D21" s="3"/>
      <c r="E21" s="3"/>
      <c r="F21" s="3"/>
      <c r="G21" s="3"/>
      <c r="H21" s="3"/>
      <c r="I21" s="3"/>
    </row>
    <row r="22" customFormat="1" spans="7:7">
      <c r="G22" t="s">
        <v>41</v>
      </c>
    </row>
    <row r="23" spans="2:10">
      <c r="B23" s="4">
        <v>2019</v>
      </c>
      <c r="C23" s="4"/>
      <c r="D23" s="4" t="s">
        <v>42</v>
      </c>
      <c r="E23" s="4" t="s">
        <v>43</v>
      </c>
      <c r="F23" s="4"/>
      <c r="G23" s="4"/>
      <c r="H23" s="4"/>
      <c r="I23" s="4"/>
      <c r="J23" s="4"/>
    </row>
    <row r="24" spans="2:10">
      <c r="B24" s="4" t="s">
        <v>44</v>
      </c>
      <c r="C24" s="4" t="s">
        <v>45</v>
      </c>
      <c r="D24" s="4"/>
      <c r="E24" s="7" t="s">
        <v>57</v>
      </c>
      <c r="F24" s="4" t="s">
        <v>58</v>
      </c>
      <c r="G24" s="4" t="s">
        <v>59</v>
      </c>
      <c r="H24" s="4" t="s">
        <v>63</v>
      </c>
      <c r="I24" s="4" t="s">
        <v>60</v>
      </c>
      <c r="J24" s="4" t="s">
        <v>4</v>
      </c>
    </row>
    <row r="25" spans="2:10">
      <c r="B25" s="4">
        <v>7</v>
      </c>
      <c r="C25" s="4">
        <v>31</v>
      </c>
      <c r="D25" s="4"/>
      <c r="E25" s="4"/>
      <c r="F25" s="4"/>
      <c r="G25" s="4">
        <v>3200</v>
      </c>
      <c r="H25" s="4"/>
      <c r="I25" s="4"/>
      <c r="J25" s="12"/>
    </row>
    <row r="26" spans="2:10">
      <c r="B26" s="8">
        <v>7</v>
      </c>
      <c r="C26" s="8">
        <v>31</v>
      </c>
      <c r="D26" s="8" t="s">
        <v>57</v>
      </c>
      <c r="E26" s="4">
        <v>22000</v>
      </c>
      <c r="F26" s="4"/>
      <c r="G26" s="4"/>
      <c r="H26" s="4"/>
      <c r="I26" s="4"/>
      <c r="J26" s="12"/>
    </row>
    <row r="27" spans="2:10">
      <c r="B27" s="8">
        <v>7</v>
      </c>
      <c r="C27" s="8">
        <v>31</v>
      </c>
      <c r="D27" s="4" t="s">
        <v>265</v>
      </c>
      <c r="E27" s="4"/>
      <c r="F27" s="4">
        <v>15920</v>
      </c>
      <c r="G27" s="4"/>
      <c r="H27" s="4"/>
      <c r="I27" s="4"/>
      <c r="J27" s="12"/>
    </row>
    <row r="28" spans="2:10">
      <c r="B28" s="8">
        <v>7</v>
      </c>
      <c r="C28" s="8">
        <v>31</v>
      </c>
      <c r="D28" s="4" t="s">
        <v>276</v>
      </c>
      <c r="E28" s="4"/>
      <c r="F28" s="4"/>
      <c r="G28" s="4"/>
      <c r="H28" s="4"/>
      <c r="I28" s="4">
        <v>6000</v>
      </c>
      <c r="J28" s="12"/>
    </row>
    <row r="29" spans="2:10">
      <c r="B29" s="8">
        <v>7</v>
      </c>
      <c r="C29" s="8">
        <v>31</v>
      </c>
      <c r="D29" s="4" t="s">
        <v>63</v>
      </c>
      <c r="E29" s="4"/>
      <c r="F29" s="4"/>
      <c r="G29" s="4"/>
      <c r="H29" s="4">
        <v>34680</v>
      </c>
      <c r="I29" s="4"/>
      <c r="J29" s="12"/>
    </row>
    <row r="30" spans="2:10">
      <c r="B30" s="8">
        <v>7</v>
      </c>
      <c r="C30" s="8">
        <v>31</v>
      </c>
      <c r="D30" s="4" t="s">
        <v>4</v>
      </c>
      <c r="E30" s="55">
        <f t="shared" ref="E30:I30" si="1">SUM(E25:E29)</f>
        <v>22000</v>
      </c>
      <c r="F30" s="55">
        <f t="shared" si="1"/>
        <v>15920</v>
      </c>
      <c r="G30" s="55">
        <f t="shared" si="1"/>
        <v>3200</v>
      </c>
      <c r="H30" s="55">
        <f t="shared" si="1"/>
        <v>34680</v>
      </c>
      <c r="I30" s="55">
        <f t="shared" si="1"/>
        <v>6000</v>
      </c>
      <c r="J30" s="55">
        <f>SUM(E30:I30)</f>
        <v>81800</v>
      </c>
    </row>
    <row r="31" spans="2:10">
      <c r="B31" s="4"/>
      <c r="C31" s="4"/>
      <c r="D31" s="4"/>
      <c r="E31" s="4"/>
      <c r="F31" s="4"/>
      <c r="G31" s="4"/>
      <c r="H31" s="4"/>
      <c r="I31" s="4"/>
      <c r="J31" s="12"/>
    </row>
    <row r="32" spans="2:10">
      <c r="B32" s="4"/>
      <c r="C32" s="4"/>
      <c r="D32" s="4"/>
      <c r="E32" s="4"/>
      <c r="F32" s="4"/>
      <c r="G32" s="4"/>
      <c r="H32" s="4"/>
      <c r="I32" s="4"/>
      <c r="J32" s="12"/>
    </row>
    <row r="33" spans="2:10">
      <c r="B33" s="4"/>
      <c r="C33" s="4"/>
      <c r="D33" s="4"/>
      <c r="E33" s="4"/>
      <c r="F33" s="4"/>
      <c r="G33" s="4"/>
      <c r="H33" s="4"/>
      <c r="I33" s="4"/>
      <c r="J33" s="12"/>
    </row>
    <row r="36" spans="2:2">
      <c r="B36" s="1"/>
    </row>
    <row r="37" spans="2:2">
      <c r="B37" s="2" t="s">
        <v>306</v>
      </c>
    </row>
    <row r="39" spans="2:2">
      <c r="B39" s="1" t="s">
        <v>176</v>
      </c>
    </row>
    <row r="41" spans="2:5">
      <c r="B41" s="4" t="s">
        <v>177</v>
      </c>
      <c r="C41" s="4"/>
      <c r="D41" s="4"/>
      <c r="E41" s="12" t="s">
        <v>178</v>
      </c>
    </row>
    <row r="42" spans="2:5">
      <c r="B42" s="12" t="s">
        <v>179</v>
      </c>
      <c r="C42" s="12"/>
      <c r="D42" s="12"/>
      <c r="E42" s="12">
        <v>4000</v>
      </c>
    </row>
    <row r="43" spans="2:5">
      <c r="B43" s="12" t="s">
        <v>180</v>
      </c>
      <c r="C43" s="12" t="s">
        <v>181</v>
      </c>
      <c r="D43" s="12"/>
      <c r="E43" s="12">
        <v>2400</v>
      </c>
    </row>
    <row r="44" spans="2:5">
      <c r="B44" s="12"/>
      <c r="C44" s="12" t="s">
        <v>182</v>
      </c>
      <c r="D44" s="12"/>
      <c r="E44" s="12">
        <v>100</v>
      </c>
    </row>
    <row r="45" spans="2:5">
      <c r="B45" s="12" t="s">
        <v>183</v>
      </c>
      <c r="C45" s="12"/>
      <c r="D45" s="12"/>
      <c r="E45" s="12">
        <v>2000</v>
      </c>
    </row>
    <row r="46" spans="2:5">
      <c r="B46" s="12" t="s">
        <v>180</v>
      </c>
      <c r="C46" s="12" t="s">
        <v>184</v>
      </c>
      <c r="D46" s="12"/>
      <c r="E46" s="12">
        <v>800</v>
      </c>
    </row>
    <row r="47" spans="2:5">
      <c r="B47" s="12"/>
      <c r="C47" s="12" t="s">
        <v>185</v>
      </c>
      <c r="D47" s="12"/>
      <c r="E47" s="12">
        <v>1200</v>
      </c>
    </row>
    <row r="48" spans="2:5">
      <c r="B48" s="56" t="s">
        <v>4</v>
      </c>
      <c r="C48" s="57"/>
      <c r="D48" s="58"/>
      <c r="E48" s="12">
        <f>E42+E45</f>
        <v>6000</v>
      </c>
    </row>
    <row r="51" spans="2:2">
      <c r="B51" s="1" t="s">
        <v>307</v>
      </c>
    </row>
    <row r="52" spans="2:2">
      <c r="B52" s="1" t="s">
        <v>308</v>
      </c>
    </row>
    <row r="53" spans="2:2">
      <c r="B53" s="1" t="s">
        <v>309</v>
      </c>
    </row>
    <row r="54" spans="2:2">
      <c r="B54" s="1" t="s">
        <v>310</v>
      </c>
    </row>
    <row r="55" spans="2:2">
      <c r="B55" s="1" t="s">
        <v>311</v>
      </c>
    </row>
    <row r="56" spans="2:2">
      <c r="B56" s="1" t="s">
        <v>307</v>
      </c>
    </row>
    <row r="57" spans="2:2">
      <c r="B57" s="1" t="s">
        <v>312</v>
      </c>
    </row>
    <row r="58" spans="2:2">
      <c r="B58" s="1" t="s">
        <v>313</v>
      </c>
    </row>
    <row r="59" spans="2:2">
      <c r="B59" s="1" t="s">
        <v>314</v>
      </c>
    </row>
    <row r="60" spans="2:2">
      <c r="B60" s="1" t="s">
        <v>315</v>
      </c>
    </row>
    <row r="63" spans="2:2">
      <c r="B63" s="1"/>
    </row>
    <row r="64" spans="2:2">
      <c r="B64" s="2" t="s">
        <v>316</v>
      </c>
    </row>
    <row r="66" spans="2:4">
      <c r="B66" s="5" t="s">
        <v>317</v>
      </c>
      <c r="C66" s="6"/>
      <c r="D66" s="10"/>
    </row>
    <row r="67" spans="2:4">
      <c r="B67" s="21">
        <v>43677</v>
      </c>
      <c r="C67" s="59"/>
      <c r="D67" s="60"/>
    </row>
    <row r="68" spans="2:4">
      <c r="B68" s="4" t="s">
        <v>145</v>
      </c>
      <c r="C68" s="4"/>
      <c r="D68" s="12" t="s">
        <v>11</v>
      </c>
    </row>
    <row r="69" spans="2:4">
      <c r="B69" s="61" t="s">
        <v>148</v>
      </c>
      <c r="C69" s="12" t="s">
        <v>16</v>
      </c>
      <c r="D69" s="12">
        <v>88752</v>
      </c>
    </row>
    <row r="70" spans="2:4">
      <c r="B70" s="62"/>
      <c r="C70" s="12" t="s">
        <v>18</v>
      </c>
      <c r="D70" s="12">
        <v>59168</v>
      </c>
    </row>
    <row r="71" spans="2:4">
      <c r="B71" s="63"/>
      <c r="C71" s="12" t="s">
        <v>4</v>
      </c>
      <c r="D71" s="12">
        <f>SUM(D69:D70)</f>
        <v>147920</v>
      </c>
    </row>
    <row r="73" spans="2:4">
      <c r="B73" s="5" t="s">
        <v>318</v>
      </c>
      <c r="C73" s="6"/>
      <c r="D73" s="10"/>
    </row>
    <row r="74" spans="2:4">
      <c r="B74" s="21">
        <v>43677</v>
      </c>
      <c r="C74" s="59"/>
      <c r="D74" s="60"/>
    </row>
    <row r="75" spans="2:4">
      <c r="B75" s="4" t="s">
        <v>145</v>
      </c>
      <c r="C75" s="4"/>
      <c r="D75" s="12" t="s">
        <v>11</v>
      </c>
    </row>
    <row r="76" spans="2:4">
      <c r="B76" s="61" t="s">
        <v>148</v>
      </c>
      <c r="C76" s="12" t="s">
        <v>319</v>
      </c>
      <c r="D76" s="12">
        <v>32720</v>
      </c>
    </row>
    <row r="77" spans="2:4">
      <c r="B77" s="62"/>
      <c r="C77" s="12" t="s">
        <v>151</v>
      </c>
      <c r="D77" s="12">
        <v>49080</v>
      </c>
    </row>
    <row r="78" spans="2:4">
      <c r="B78" s="63"/>
      <c r="C78" s="12" t="s">
        <v>4</v>
      </c>
      <c r="D78" s="12">
        <f>SUM(D76:D77)</f>
        <v>81800</v>
      </c>
    </row>
    <row r="80" spans="2:2">
      <c r="B80" s="1"/>
    </row>
    <row r="81" spans="2:2">
      <c r="B81" s="2" t="s">
        <v>231</v>
      </c>
    </row>
    <row r="82" spans="2:2">
      <c r="B82" s="1" t="s">
        <v>320</v>
      </c>
    </row>
    <row r="83" spans="4:4">
      <c r="D83" s="1" t="s">
        <v>321</v>
      </c>
    </row>
    <row r="84" spans="2:2">
      <c r="B84" s="1" t="s">
        <v>322</v>
      </c>
    </row>
    <row r="85" spans="2:2">
      <c r="B85" s="1"/>
    </row>
    <row r="86" spans="2:2">
      <c r="B86" s="1" t="s">
        <v>323</v>
      </c>
    </row>
    <row r="87" spans="4:4">
      <c r="D87" s="1" t="s">
        <v>324</v>
      </c>
    </row>
    <row r="88" spans="2:2">
      <c r="B88" s="1" t="s">
        <v>325</v>
      </c>
    </row>
    <row r="90" spans="2:2">
      <c r="B90" s="1"/>
    </row>
    <row r="91" spans="2:2">
      <c r="B91" s="2" t="s">
        <v>244</v>
      </c>
    </row>
    <row r="92" spans="2:6">
      <c r="B92" s="2"/>
      <c r="D92" s="54" t="s">
        <v>326</v>
      </c>
      <c r="E92" s="64"/>
      <c r="F92" s="64"/>
    </row>
    <row r="94" ht="19.95" spans="2:10">
      <c r="B94" s="3" t="s">
        <v>39</v>
      </c>
      <c r="C94" s="3"/>
      <c r="D94" s="3"/>
      <c r="E94" s="3"/>
      <c r="F94" s="3"/>
      <c r="G94" s="3"/>
      <c r="H94" s="3"/>
      <c r="I94" s="3"/>
      <c r="J94" s="3"/>
    </row>
    <row r="95" spans="2:7">
      <c r="B95" t="s">
        <v>40</v>
      </c>
      <c r="G95" t="s">
        <v>41</v>
      </c>
    </row>
    <row r="96" spans="2:10">
      <c r="B96" s="4">
        <v>2019</v>
      </c>
      <c r="C96" s="4"/>
      <c r="D96" s="4" t="s">
        <v>42</v>
      </c>
      <c r="E96" s="4" t="s">
        <v>43</v>
      </c>
      <c r="F96" s="4"/>
      <c r="G96" s="4"/>
      <c r="H96" s="4"/>
      <c r="I96" s="4"/>
      <c r="J96" s="4"/>
    </row>
    <row r="97" spans="2:10">
      <c r="B97" s="4" t="s">
        <v>44</v>
      </c>
      <c r="C97" s="4" t="s">
        <v>45</v>
      </c>
      <c r="D97" s="4"/>
      <c r="E97" s="4" t="s">
        <v>46</v>
      </c>
      <c r="F97" s="4" t="s">
        <v>47</v>
      </c>
      <c r="G97" s="4" t="s">
        <v>48</v>
      </c>
      <c r="H97" s="4" t="s">
        <v>49</v>
      </c>
      <c r="I97" s="4" t="s">
        <v>50</v>
      </c>
      <c r="J97" s="4" t="s">
        <v>4</v>
      </c>
    </row>
    <row r="98" spans="2:10">
      <c r="B98" s="4">
        <v>7</v>
      </c>
      <c r="C98" s="4">
        <v>1</v>
      </c>
      <c r="D98" s="4" t="s">
        <v>51</v>
      </c>
      <c r="E98" s="4">
        <v>96250</v>
      </c>
      <c r="F98" s="4">
        <v>156</v>
      </c>
      <c r="G98" s="4">
        <v>368</v>
      </c>
      <c r="H98" s="4">
        <v>796</v>
      </c>
      <c r="I98" s="4">
        <v>0</v>
      </c>
      <c r="J98" s="9">
        <f>SUM(E98:I98)</f>
        <v>97570</v>
      </c>
    </row>
    <row r="99" spans="2:10">
      <c r="B99" s="32">
        <v>7</v>
      </c>
      <c r="C99" s="32">
        <v>31</v>
      </c>
      <c r="D99" s="32" t="s">
        <v>165</v>
      </c>
      <c r="E99" s="32">
        <v>5423750</v>
      </c>
      <c r="F99" s="32"/>
      <c r="G99" s="4"/>
      <c r="H99" s="4"/>
      <c r="I99" s="4"/>
      <c r="J99" s="4"/>
    </row>
    <row r="100" spans="2:10">
      <c r="B100" s="32">
        <v>7</v>
      </c>
      <c r="C100" s="32">
        <v>31</v>
      </c>
      <c r="D100" s="32" t="s">
        <v>59</v>
      </c>
      <c r="E100" s="32"/>
      <c r="F100" s="32">
        <v>24000</v>
      </c>
      <c r="G100" s="4"/>
      <c r="H100" s="4"/>
      <c r="I100" s="4"/>
      <c r="J100" s="4"/>
    </row>
    <row r="101" spans="2:10">
      <c r="B101" s="8">
        <v>7</v>
      </c>
      <c r="C101" s="8">
        <v>31</v>
      </c>
      <c r="D101" s="8" t="s">
        <v>57</v>
      </c>
      <c r="E101" s="8"/>
      <c r="F101" s="8"/>
      <c r="G101" s="8">
        <v>66000</v>
      </c>
      <c r="H101" s="4"/>
      <c r="I101" s="4"/>
      <c r="J101" s="4"/>
    </row>
    <row r="102" spans="2:10">
      <c r="B102" s="8">
        <v>7</v>
      </c>
      <c r="C102" s="8">
        <v>31</v>
      </c>
      <c r="D102" s="4" t="s">
        <v>327</v>
      </c>
      <c r="E102" s="4"/>
      <c r="F102" s="4"/>
      <c r="G102" s="4"/>
      <c r="H102" s="4">
        <v>88752</v>
      </c>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9" ht="19.95" spans="2:10">
      <c r="B109" s="3" t="s">
        <v>52</v>
      </c>
      <c r="C109" s="3"/>
      <c r="D109" s="3"/>
      <c r="E109" s="3"/>
      <c r="F109" s="3"/>
      <c r="G109" s="3"/>
      <c r="H109" s="3"/>
      <c r="I109" s="3"/>
      <c r="J109" s="3"/>
    </row>
    <row r="110" spans="2:7">
      <c r="B110" t="s">
        <v>40</v>
      </c>
      <c r="G110" t="s">
        <v>41</v>
      </c>
    </row>
    <row r="111" spans="2:10">
      <c r="B111" s="4">
        <v>2019</v>
      </c>
      <c r="C111" s="4"/>
      <c r="D111" s="4" t="s">
        <v>42</v>
      </c>
      <c r="E111" s="4" t="s">
        <v>43</v>
      </c>
      <c r="F111" s="4"/>
      <c r="G111" s="4"/>
      <c r="H111" s="4"/>
      <c r="I111" s="4"/>
      <c r="J111" s="4"/>
    </row>
    <row r="112" spans="2:10">
      <c r="B112" s="4" t="s">
        <v>44</v>
      </c>
      <c r="C112" s="4" t="s">
        <v>45</v>
      </c>
      <c r="D112" s="4"/>
      <c r="E112" s="4" t="s">
        <v>46</v>
      </c>
      <c r="F112" s="4" t="s">
        <v>47</v>
      </c>
      <c r="G112" s="4" t="s">
        <v>48</v>
      </c>
      <c r="H112" s="4" t="s">
        <v>49</v>
      </c>
      <c r="I112" s="4" t="s">
        <v>50</v>
      </c>
      <c r="J112" s="4" t="s">
        <v>4</v>
      </c>
    </row>
    <row r="113" spans="2:10">
      <c r="B113" s="4">
        <v>7</v>
      </c>
      <c r="C113" s="4">
        <v>1</v>
      </c>
      <c r="D113" s="4" t="s">
        <v>51</v>
      </c>
      <c r="E113" s="4">
        <v>404250</v>
      </c>
      <c r="F113" s="4">
        <v>848</v>
      </c>
      <c r="G113" s="4">
        <v>2170</v>
      </c>
      <c r="H113" s="4">
        <v>2878</v>
      </c>
      <c r="I113" s="4">
        <v>0</v>
      </c>
      <c r="J113" s="9">
        <f>SUM(E113:I113)</f>
        <v>410146</v>
      </c>
    </row>
    <row r="114" spans="2:10">
      <c r="B114" s="4">
        <v>7</v>
      </c>
      <c r="C114" s="4">
        <v>31</v>
      </c>
      <c r="D114" s="4" t="s">
        <v>165</v>
      </c>
      <c r="E114" s="4">
        <v>3242250</v>
      </c>
      <c r="F114" s="4"/>
      <c r="G114" s="4"/>
      <c r="H114" s="4"/>
      <c r="I114" s="4"/>
      <c r="J114" s="4"/>
    </row>
    <row r="115" spans="2:10">
      <c r="B115" s="32">
        <v>7</v>
      </c>
      <c r="C115" s="32">
        <v>31</v>
      </c>
      <c r="D115" s="32" t="s">
        <v>59</v>
      </c>
      <c r="E115" s="32"/>
      <c r="F115" s="32">
        <v>16000</v>
      </c>
      <c r="G115" s="4"/>
      <c r="H115" s="4"/>
      <c r="I115" s="4"/>
      <c r="J115" s="4"/>
    </row>
    <row r="116" spans="2:10">
      <c r="B116" s="8">
        <v>7</v>
      </c>
      <c r="C116" s="8">
        <v>31</v>
      </c>
      <c r="D116" s="8" t="s">
        <v>57</v>
      </c>
      <c r="E116" s="4"/>
      <c r="F116" s="4"/>
      <c r="G116" s="4">
        <v>44000</v>
      </c>
      <c r="H116" s="4"/>
      <c r="I116" s="4"/>
      <c r="J116" s="4"/>
    </row>
    <row r="117" spans="2:10">
      <c r="B117" s="8">
        <v>7</v>
      </c>
      <c r="C117" s="8">
        <v>31</v>
      </c>
      <c r="D117" s="4" t="s">
        <v>327</v>
      </c>
      <c r="E117" s="4"/>
      <c r="F117" s="4"/>
      <c r="G117" s="4"/>
      <c r="H117" s="4">
        <v>59168</v>
      </c>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4" ht="19.95" spans="2:9">
      <c r="B124" s="3" t="s">
        <v>53</v>
      </c>
      <c r="C124" s="3"/>
      <c r="D124" s="3"/>
      <c r="E124" s="3"/>
      <c r="F124" s="3"/>
      <c r="G124" s="3"/>
      <c r="H124" s="3"/>
      <c r="I124" s="3"/>
    </row>
    <row r="125" spans="2:7">
      <c r="B125" t="s">
        <v>40</v>
      </c>
      <c r="G125" t="s">
        <v>41</v>
      </c>
    </row>
    <row r="126" spans="2:9">
      <c r="B126" s="4">
        <v>2019</v>
      </c>
      <c r="C126" s="4"/>
      <c r="D126" s="4" t="s">
        <v>42</v>
      </c>
      <c r="E126" s="5" t="s">
        <v>43</v>
      </c>
      <c r="F126" s="6"/>
      <c r="G126" s="6"/>
      <c r="H126" s="6"/>
      <c r="I126" s="10"/>
    </row>
    <row r="127" spans="2:9">
      <c r="B127" s="4" t="s">
        <v>44</v>
      </c>
      <c r="C127" s="4" t="s">
        <v>45</v>
      </c>
      <c r="D127" s="4"/>
      <c r="E127" s="7" t="s">
        <v>54</v>
      </c>
      <c r="F127" s="4" t="s">
        <v>47</v>
      </c>
      <c r="G127" s="4" t="s">
        <v>48</v>
      </c>
      <c r="H127" s="4" t="s">
        <v>49</v>
      </c>
      <c r="I127" s="4" t="s">
        <v>4</v>
      </c>
    </row>
    <row r="128" spans="2:9">
      <c r="B128" s="4">
        <v>7</v>
      </c>
      <c r="C128" s="4">
        <v>1</v>
      </c>
      <c r="D128" s="4" t="s">
        <v>51</v>
      </c>
      <c r="E128" s="4">
        <v>184800</v>
      </c>
      <c r="F128" s="4">
        <v>358</v>
      </c>
      <c r="G128" s="4">
        <v>850</v>
      </c>
      <c r="H128" s="4">
        <v>304</v>
      </c>
      <c r="I128" s="9">
        <f>SUM(E128:H128)</f>
        <v>186312</v>
      </c>
    </row>
    <row r="129" spans="2:9">
      <c r="B129" s="4">
        <v>7</v>
      </c>
      <c r="C129" s="4">
        <v>31</v>
      </c>
      <c r="D129" s="4" t="s">
        <v>59</v>
      </c>
      <c r="E129" s="4"/>
      <c r="F129" s="4">
        <v>12800</v>
      </c>
      <c r="G129" s="4"/>
      <c r="H129" s="4"/>
      <c r="I129" s="4"/>
    </row>
    <row r="130" spans="2:9">
      <c r="B130" s="8">
        <v>7</v>
      </c>
      <c r="C130" s="8">
        <v>31</v>
      </c>
      <c r="D130" s="8" t="s">
        <v>57</v>
      </c>
      <c r="E130" s="4"/>
      <c r="F130" s="4"/>
      <c r="G130" s="4">
        <v>57200</v>
      </c>
      <c r="H130" s="4"/>
      <c r="I130" s="4"/>
    </row>
    <row r="131" spans="2:9">
      <c r="B131" s="8">
        <v>7</v>
      </c>
      <c r="C131" s="8">
        <v>31</v>
      </c>
      <c r="D131" s="4" t="s">
        <v>327</v>
      </c>
      <c r="E131" s="4"/>
      <c r="F131" s="4"/>
      <c r="G131" s="4"/>
      <c r="H131" s="4">
        <v>32720</v>
      </c>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9" ht="19.95" spans="2:9">
      <c r="B139" s="3" t="s">
        <v>55</v>
      </c>
      <c r="C139" s="3"/>
      <c r="D139" s="3"/>
      <c r="E139" s="3"/>
      <c r="F139" s="3"/>
      <c r="G139" s="3"/>
      <c r="H139" s="3"/>
      <c r="I139" s="3"/>
    </row>
    <row r="140" spans="2:7">
      <c r="B140" t="s">
        <v>40</v>
      </c>
      <c r="G140" t="s">
        <v>41</v>
      </c>
    </row>
    <row r="141" spans="2:9">
      <c r="B141" s="4">
        <v>2019</v>
      </c>
      <c r="C141" s="4"/>
      <c r="D141" s="4" t="s">
        <v>42</v>
      </c>
      <c r="E141" s="5" t="s">
        <v>43</v>
      </c>
      <c r="F141" s="6"/>
      <c r="G141" s="6"/>
      <c r="H141" s="6"/>
      <c r="I141" s="10"/>
    </row>
    <row r="142" spans="2:9">
      <c r="B142" s="4" t="s">
        <v>44</v>
      </c>
      <c r="C142" s="4" t="s">
        <v>45</v>
      </c>
      <c r="D142" s="4"/>
      <c r="E142" s="7" t="s">
        <v>54</v>
      </c>
      <c r="F142" s="4" t="s">
        <v>47</v>
      </c>
      <c r="G142" s="4" t="s">
        <v>48</v>
      </c>
      <c r="H142" s="4" t="s">
        <v>49</v>
      </c>
      <c r="I142" s="4" t="s">
        <v>4</v>
      </c>
    </row>
    <row r="143" spans="2:9">
      <c r="B143" s="4">
        <v>7</v>
      </c>
      <c r="C143" s="4">
        <v>1</v>
      </c>
      <c r="D143" s="4" t="s">
        <v>51</v>
      </c>
      <c r="E143" s="4">
        <v>94500</v>
      </c>
      <c r="F143" s="4">
        <v>411.2</v>
      </c>
      <c r="G143" s="4">
        <v>1544</v>
      </c>
      <c r="H143" s="4">
        <v>689.6</v>
      </c>
      <c r="I143" s="9">
        <f>SUM(E143:H143)</f>
        <v>97144.8</v>
      </c>
    </row>
    <row r="144" spans="2:9">
      <c r="B144" s="4">
        <v>7</v>
      </c>
      <c r="C144" s="4">
        <v>31</v>
      </c>
      <c r="D144" s="4" t="s">
        <v>59</v>
      </c>
      <c r="E144" s="4"/>
      <c r="F144" s="4">
        <v>19200</v>
      </c>
      <c r="G144" s="4"/>
      <c r="H144" s="4"/>
      <c r="I144" s="4"/>
    </row>
    <row r="145" spans="2:9">
      <c r="B145" s="8">
        <v>7</v>
      </c>
      <c r="C145" s="8">
        <v>31</v>
      </c>
      <c r="D145" s="8" t="s">
        <v>57</v>
      </c>
      <c r="E145" s="4"/>
      <c r="F145" s="4"/>
      <c r="G145" s="4">
        <v>85800</v>
      </c>
      <c r="H145" s="4"/>
      <c r="I145" s="4"/>
    </row>
    <row r="146" spans="2:9">
      <c r="B146" s="8">
        <v>7</v>
      </c>
      <c r="C146" s="8">
        <v>31</v>
      </c>
      <c r="D146" s="4" t="s">
        <v>327</v>
      </c>
      <c r="E146" s="4"/>
      <c r="F146" s="4"/>
      <c r="G146" s="4"/>
      <c r="H146" s="4">
        <v>49080</v>
      </c>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4" spans="5:6">
      <c r="E154" s="54" t="s">
        <v>328</v>
      </c>
      <c r="F154" s="54"/>
    </row>
    <row r="156" ht="19.95" spans="2:9">
      <c r="B156" s="3" t="s">
        <v>62</v>
      </c>
      <c r="C156" s="3"/>
      <c r="D156" s="3"/>
      <c r="E156" s="3"/>
      <c r="F156" s="3"/>
      <c r="G156" s="3"/>
      <c r="H156" s="3"/>
      <c r="I156" s="3"/>
    </row>
    <row r="157" customFormat="1" spans="7:7">
      <c r="G157" t="s">
        <v>41</v>
      </c>
    </row>
    <row r="158" spans="2:10">
      <c r="B158" s="4">
        <v>2019</v>
      </c>
      <c r="C158" s="4"/>
      <c r="D158" s="4" t="s">
        <v>42</v>
      </c>
      <c r="E158" s="4" t="s">
        <v>43</v>
      </c>
      <c r="F158" s="4"/>
      <c r="G158" s="4"/>
      <c r="H158" s="4"/>
      <c r="I158" s="4"/>
      <c r="J158" s="4"/>
    </row>
    <row r="159" spans="2:10">
      <c r="B159" s="4" t="s">
        <v>44</v>
      </c>
      <c r="C159" s="4" t="s">
        <v>45</v>
      </c>
      <c r="D159" s="4"/>
      <c r="E159" s="7" t="s">
        <v>57</v>
      </c>
      <c r="F159" s="4" t="s">
        <v>58</v>
      </c>
      <c r="G159" s="4" t="s">
        <v>59</v>
      </c>
      <c r="H159" s="4" t="s">
        <v>63</v>
      </c>
      <c r="I159" s="4" t="s">
        <v>60</v>
      </c>
      <c r="J159" s="4" t="s">
        <v>4</v>
      </c>
    </row>
    <row r="160" spans="2:10">
      <c r="B160" s="4">
        <v>7</v>
      </c>
      <c r="C160" s="4">
        <v>31</v>
      </c>
      <c r="D160" s="4"/>
      <c r="E160" s="4"/>
      <c r="F160" s="4"/>
      <c r="G160" s="4">
        <v>4000</v>
      </c>
      <c r="H160" s="4"/>
      <c r="I160" s="4"/>
      <c r="J160" s="12"/>
    </row>
    <row r="161" spans="2:10">
      <c r="B161" s="8">
        <v>7</v>
      </c>
      <c r="C161" s="8">
        <v>31</v>
      </c>
      <c r="D161" s="8" t="s">
        <v>57</v>
      </c>
      <c r="E161" s="4">
        <v>22000</v>
      </c>
      <c r="F161" s="4"/>
      <c r="G161" s="4"/>
      <c r="H161" s="4"/>
      <c r="I161" s="4"/>
      <c r="J161" s="12"/>
    </row>
    <row r="162" spans="2:10">
      <c r="B162" s="8">
        <v>7</v>
      </c>
      <c r="C162" s="8">
        <v>31</v>
      </c>
      <c r="D162" s="4" t="s">
        <v>265</v>
      </c>
      <c r="E162" s="4"/>
      <c r="F162" s="4">
        <v>26500</v>
      </c>
      <c r="G162" s="4"/>
      <c r="H162" s="4"/>
      <c r="I162" s="4"/>
      <c r="J162" s="12"/>
    </row>
    <row r="163" spans="2:10">
      <c r="B163" s="8">
        <v>7</v>
      </c>
      <c r="C163" s="8">
        <v>31</v>
      </c>
      <c r="D163" s="4" t="s">
        <v>276</v>
      </c>
      <c r="E163" s="4"/>
      <c r="F163" s="4"/>
      <c r="G163" s="4"/>
      <c r="H163" s="4"/>
      <c r="I163" s="4">
        <v>4000</v>
      </c>
      <c r="J163" s="12"/>
    </row>
    <row r="164" spans="2:10">
      <c r="B164" s="8">
        <v>7</v>
      </c>
      <c r="C164" s="8">
        <v>31</v>
      </c>
      <c r="D164" s="4" t="s">
        <v>63</v>
      </c>
      <c r="E164" s="4"/>
      <c r="F164" s="4"/>
      <c r="G164" s="4"/>
      <c r="H164" s="4">
        <v>91420</v>
      </c>
      <c r="I164" s="4"/>
      <c r="J164" s="12"/>
    </row>
    <row r="165" spans="2:10">
      <c r="B165" s="8">
        <v>7</v>
      </c>
      <c r="C165" s="8">
        <v>31</v>
      </c>
      <c r="D165" s="4" t="s">
        <v>4</v>
      </c>
      <c r="E165" s="55">
        <f t="shared" ref="E165:I165" si="2">SUM(E160:E164)</f>
        <v>22000</v>
      </c>
      <c r="F165" s="55">
        <f t="shared" si="2"/>
        <v>26500</v>
      </c>
      <c r="G165" s="55">
        <f t="shared" si="2"/>
        <v>4000</v>
      </c>
      <c r="H165" s="55">
        <f t="shared" si="2"/>
        <v>91420</v>
      </c>
      <c r="I165" s="55">
        <f t="shared" si="2"/>
        <v>4000</v>
      </c>
      <c r="J165" s="55">
        <f>SUM(E165:I165)</f>
        <v>147920</v>
      </c>
    </row>
    <row r="166" spans="2:10">
      <c r="B166" s="8">
        <v>7</v>
      </c>
      <c r="C166" s="8">
        <v>31</v>
      </c>
      <c r="D166" s="4" t="s">
        <v>302</v>
      </c>
      <c r="E166" s="4">
        <f t="shared" ref="E166:J166" si="3">E165*-1</f>
        <v>-22000</v>
      </c>
      <c r="F166" s="4">
        <f t="shared" si="3"/>
        <v>-26500</v>
      </c>
      <c r="G166" s="4">
        <f t="shared" si="3"/>
        <v>-4000</v>
      </c>
      <c r="H166" s="4">
        <f t="shared" si="3"/>
        <v>-91420</v>
      </c>
      <c r="I166" s="4">
        <f t="shared" si="3"/>
        <v>-4000</v>
      </c>
      <c r="J166" s="4">
        <f t="shared" si="3"/>
        <v>-147920</v>
      </c>
    </row>
    <row r="167" spans="2:10">
      <c r="B167" s="4"/>
      <c r="C167" s="4"/>
      <c r="D167" s="4"/>
      <c r="E167" s="4"/>
      <c r="F167" s="4"/>
      <c r="G167" s="4"/>
      <c r="H167" s="4"/>
      <c r="I167" s="4"/>
      <c r="J167" s="12"/>
    </row>
    <row r="168" spans="2:10">
      <c r="B168" s="4"/>
      <c r="C168" s="4"/>
      <c r="D168" s="4"/>
      <c r="E168" s="4"/>
      <c r="F168" s="4"/>
      <c r="G168" s="4"/>
      <c r="H168" s="4"/>
      <c r="I168" s="4"/>
      <c r="J168" s="12"/>
    </row>
    <row r="172" ht="19.95" spans="2:9">
      <c r="B172" s="3" t="s">
        <v>64</v>
      </c>
      <c r="C172" s="3"/>
      <c r="D172" s="3"/>
      <c r="E172" s="3"/>
      <c r="F172" s="3"/>
      <c r="G172" s="3"/>
      <c r="H172" s="3"/>
      <c r="I172" s="3"/>
    </row>
    <row r="173" customFormat="1" spans="7:7">
      <c r="G173" t="s">
        <v>41</v>
      </c>
    </row>
    <row r="174" spans="2:10">
      <c r="B174" s="4">
        <v>2019</v>
      </c>
      <c r="C174" s="4"/>
      <c r="D174" s="4" t="s">
        <v>42</v>
      </c>
      <c r="E174" s="4" t="s">
        <v>43</v>
      </c>
      <c r="F174" s="4"/>
      <c r="G174" s="4"/>
      <c r="H174" s="4"/>
      <c r="I174" s="4"/>
      <c r="J174" s="4"/>
    </row>
    <row r="175" spans="2:10">
      <c r="B175" s="4" t="s">
        <v>44</v>
      </c>
      <c r="C175" s="4" t="s">
        <v>45</v>
      </c>
      <c r="D175" s="4"/>
      <c r="E175" s="7" t="s">
        <v>57</v>
      </c>
      <c r="F175" s="4" t="s">
        <v>58</v>
      </c>
      <c r="G175" s="4" t="s">
        <v>59</v>
      </c>
      <c r="H175" s="4" t="s">
        <v>63</v>
      </c>
      <c r="I175" s="4" t="s">
        <v>60</v>
      </c>
      <c r="J175" s="4" t="s">
        <v>4</v>
      </c>
    </row>
    <row r="176" spans="2:10">
      <c r="B176" s="4">
        <v>7</v>
      </c>
      <c r="C176" s="4">
        <v>31</v>
      </c>
      <c r="D176" s="4"/>
      <c r="E176" s="4"/>
      <c r="F176" s="4"/>
      <c r="G176" s="4">
        <v>3200</v>
      </c>
      <c r="H176" s="4"/>
      <c r="I176" s="4"/>
      <c r="J176" s="12"/>
    </row>
    <row r="177" spans="2:10">
      <c r="B177" s="8">
        <v>7</v>
      </c>
      <c r="C177" s="8">
        <v>31</v>
      </c>
      <c r="D177" s="8" t="s">
        <v>57</v>
      </c>
      <c r="E177" s="4">
        <v>22000</v>
      </c>
      <c r="F177" s="4"/>
      <c r="G177" s="4"/>
      <c r="H177" s="4"/>
      <c r="I177" s="4"/>
      <c r="J177" s="12"/>
    </row>
    <row r="178" spans="2:10">
      <c r="B178" s="8">
        <v>7</v>
      </c>
      <c r="C178" s="8">
        <v>31</v>
      </c>
      <c r="D178" s="4" t="s">
        <v>265</v>
      </c>
      <c r="E178" s="4"/>
      <c r="F178" s="4">
        <v>15920</v>
      </c>
      <c r="G178" s="4"/>
      <c r="H178" s="4"/>
      <c r="I178" s="4"/>
      <c r="J178" s="12"/>
    </row>
    <row r="179" spans="2:10">
      <c r="B179" s="8">
        <v>7</v>
      </c>
      <c r="C179" s="8">
        <v>31</v>
      </c>
      <c r="D179" s="4" t="s">
        <v>276</v>
      </c>
      <c r="E179" s="4"/>
      <c r="F179" s="4"/>
      <c r="G179" s="4"/>
      <c r="H179" s="4"/>
      <c r="I179" s="4">
        <v>6000</v>
      </c>
      <c r="J179" s="12"/>
    </row>
    <row r="180" spans="2:10">
      <c r="B180" s="8">
        <v>7</v>
      </c>
      <c r="C180" s="8">
        <v>31</v>
      </c>
      <c r="D180" s="4" t="s">
        <v>63</v>
      </c>
      <c r="E180" s="4"/>
      <c r="F180" s="4"/>
      <c r="G180" s="4"/>
      <c r="H180" s="4">
        <v>34680</v>
      </c>
      <c r="I180" s="4"/>
      <c r="J180" s="12"/>
    </row>
    <row r="181" spans="2:10">
      <c r="B181" s="8">
        <v>7</v>
      </c>
      <c r="C181" s="8">
        <v>31</v>
      </c>
      <c r="D181" s="4" t="s">
        <v>4</v>
      </c>
      <c r="E181" s="55">
        <f t="shared" ref="E181:I181" si="4">SUM(E176:E180)</f>
        <v>22000</v>
      </c>
      <c r="F181" s="55">
        <f t="shared" si="4"/>
        <v>15920</v>
      </c>
      <c r="G181" s="55">
        <f t="shared" si="4"/>
        <v>3200</v>
      </c>
      <c r="H181" s="55">
        <f t="shared" si="4"/>
        <v>34680</v>
      </c>
      <c r="I181" s="55">
        <f t="shared" si="4"/>
        <v>6000</v>
      </c>
      <c r="J181" s="55">
        <f>SUM(E181:I181)</f>
        <v>81800</v>
      </c>
    </row>
    <row r="182" spans="2:10">
      <c r="B182" s="8">
        <v>7</v>
      </c>
      <c r="C182" s="8">
        <v>31</v>
      </c>
      <c r="D182" s="4" t="s">
        <v>302</v>
      </c>
      <c r="E182" s="4">
        <f t="shared" ref="E182:J182" si="5">E181*-1</f>
        <v>-22000</v>
      </c>
      <c r="F182" s="4">
        <f t="shared" si="5"/>
        <v>-15920</v>
      </c>
      <c r="G182" s="4">
        <f t="shared" si="5"/>
        <v>-3200</v>
      </c>
      <c r="H182" s="4">
        <f t="shared" si="5"/>
        <v>-34680</v>
      </c>
      <c r="I182" s="4">
        <f t="shared" si="5"/>
        <v>-6000</v>
      </c>
      <c r="J182" s="4">
        <f t="shared" si="5"/>
        <v>-81800</v>
      </c>
    </row>
    <row r="183" spans="2:10">
      <c r="B183" s="4"/>
      <c r="C183" s="4"/>
      <c r="D183" s="4"/>
      <c r="E183" s="4"/>
      <c r="F183" s="4"/>
      <c r="G183" s="4"/>
      <c r="H183" s="4"/>
      <c r="I183" s="4"/>
      <c r="J183" s="12"/>
    </row>
    <row r="184" spans="2:10">
      <c r="B184" s="4"/>
      <c r="C184" s="4"/>
      <c r="D184" s="4"/>
      <c r="E184" s="4"/>
      <c r="F184" s="4"/>
      <c r="G184" s="4"/>
      <c r="H184" s="4"/>
      <c r="I184" s="4"/>
      <c r="J184" s="12"/>
    </row>
  </sheetData>
  <mergeCells count="42">
    <mergeCell ref="B5:I5"/>
    <mergeCell ref="B7:C7"/>
    <mergeCell ref="E7:J7"/>
    <mergeCell ref="B21:I21"/>
    <mergeCell ref="B23:C23"/>
    <mergeCell ref="E23:J23"/>
    <mergeCell ref="B41:D41"/>
    <mergeCell ref="B48:D48"/>
    <mergeCell ref="B66:D66"/>
    <mergeCell ref="B67:D67"/>
    <mergeCell ref="B68:C68"/>
    <mergeCell ref="B73:D73"/>
    <mergeCell ref="B74:D74"/>
    <mergeCell ref="B75:C75"/>
    <mergeCell ref="B94:J94"/>
    <mergeCell ref="B96:C96"/>
    <mergeCell ref="E96:J96"/>
    <mergeCell ref="B109:J109"/>
    <mergeCell ref="B111:C111"/>
    <mergeCell ref="E111:J111"/>
    <mergeCell ref="B124:I124"/>
    <mergeCell ref="B126:C126"/>
    <mergeCell ref="E126:I126"/>
    <mergeCell ref="B139:I139"/>
    <mergeCell ref="B141:C141"/>
    <mergeCell ref="E141:I141"/>
    <mergeCell ref="B156:I156"/>
    <mergeCell ref="B158:C158"/>
    <mergeCell ref="E158:J158"/>
    <mergeCell ref="B172:I172"/>
    <mergeCell ref="B174:C174"/>
    <mergeCell ref="E174:J174"/>
    <mergeCell ref="B69:B71"/>
    <mergeCell ref="B76:B78"/>
    <mergeCell ref="D7:D8"/>
    <mergeCell ref="D23:D24"/>
    <mergeCell ref="D96:D97"/>
    <mergeCell ref="D111:D112"/>
    <mergeCell ref="D126:D127"/>
    <mergeCell ref="D141:D142"/>
    <mergeCell ref="D158:D159"/>
    <mergeCell ref="D174:D17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原材料台账</vt:lpstr>
      <vt:lpstr>1.科目</vt:lpstr>
      <vt:lpstr>2.材料</vt:lpstr>
      <vt:lpstr>3.动力</vt:lpstr>
      <vt:lpstr>4.人工</vt:lpstr>
      <vt:lpstr>5.折旧</vt:lpstr>
      <vt:lpstr>6.其他</vt:lpstr>
      <vt:lpstr>7.辅助</vt:lpstr>
      <vt:lpstr>8.制造费用</vt:lpstr>
      <vt:lpstr>9.单板车间废品损耗表</vt:lpstr>
      <vt:lpstr>10.半成品成本计算</vt:lpstr>
      <vt:lpstr>11.半成品收发</vt:lpstr>
      <vt:lpstr>12.完工产品成本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Henry来啦</cp:lastModifiedBy>
  <dcterms:created xsi:type="dcterms:W3CDTF">2022-03-15T10:10:00Z</dcterms:created>
  <dcterms:modified xsi:type="dcterms:W3CDTF">2022-03-19T04:29:58Z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1F9D23D6CDCD4C9E8EF762623142225D</vt:lpwstr>
  </property>
  <property fmtid="{D5CDD505-2E9C-101B-9397-08002B2CF9AE}" pid="3" name="KSOProductBuildVer">
    <vt:lpwstr>2052-11.1.0.11365</vt:lpwstr>
  </property>
</Properties>
</file>